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200" windowHeight="10875" tabRatio="741"/>
  </bookViews>
  <sheets>
    <sheet name="СВОД 2021 ГОД" sheetId="25" r:id="rId1"/>
    <sheet name="СШ №1" sheetId="2" r:id="rId2"/>
    <sheet name="СШ №2" sheetId="6" r:id="rId3"/>
    <sheet name="Казгородокска СШ " sheetId="8" r:id="rId4"/>
    <sheet name="Макинская СШ" sheetId="7" r:id="rId5"/>
    <sheet name="Донская СШ" sheetId="9" r:id="rId6"/>
    <sheet name="Амангельдинская СШ" sheetId="10" r:id="rId7"/>
    <sheet name="Невская СШ" sheetId="11" r:id="rId8"/>
    <sheet name="Кудку агашСШ" sheetId="32" r:id="rId9"/>
    <sheet name="Саулинская СШ" sheetId="12" r:id="rId10"/>
    <sheet name="Енбекшильдерская СШ" sheetId="17" r:id="rId11"/>
    <sheet name="Буландинская СШ" sheetId="18" r:id="rId12"/>
    <sheet name="2020" sheetId="48" r:id="rId13"/>
    <sheet name="Когамская СШ" sheetId="19" r:id="rId14"/>
    <sheet name="Бирсуатская СШ" sheetId="20" r:id="rId15"/>
    <sheet name="Кенащинская СШ" sheetId="21" r:id="rId16"/>
    <sheet name="Мамайская ОШ" sheetId="22" r:id="rId17"/>
    <sheet name="Заураловская ОШ" sheetId="26" r:id="rId18"/>
    <sheet name="Макпальская ОШ" sheetId="23" r:id="rId19"/>
    <sheet name="Баймурзинская ОШ" sheetId="24" r:id="rId20"/>
    <sheet name="Советская ОШ" sheetId="27" r:id="rId21"/>
    <sheet name="Заозерновская ОШ" sheetId="28" r:id="rId22"/>
    <sheet name="Кызыл-Уюмская ОШ" sheetId="45" r:id="rId23"/>
    <sheet name="Яблоновская ОШ" sheetId="29" r:id="rId24"/>
    <sheet name="Алгинская ОШ" sheetId="30" r:id="rId25"/>
    <sheet name="Краснофлотская ОШ" sheetId="31" r:id="rId26"/>
    <sheet name="Каратальская НШ" sheetId="33" r:id="rId27"/>
    <sheet name="Джукейская НШ" sheetId="34" r:id="rId28"/>
    <sheet name="Трудовая НШ" sheetId="46" r:id="rId2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6" l="1"/>
  <c r="D11" i="46"/>
  <c r="E32" i="11"/>
  <c r="E33" i="10"/>
  <c r="E31" i="18"/>
  <c r="E31" i="17"/>
  <c r="E32" i="10"/>
  <c r="E32" i="7"/>
  <c r="D31" i="34"/>
  <c r="D15" i="48"/>
  <c r="C15" i="33"/>
  <c r="D29" i="33"/>
  <c r="D15" i="9"/>
  <c r="D15" i="29"/>
  <c r="E15" i="29"/>
  <c r="D29" i="29"/>
  <c r="D15" i="31"/>
  <c r="E15" i="31"/>
  <c r="D29" i="31"/>
  <c r="E26" i="31"/>
  <c r="E23" i="31"/>
  <c r="E28" i="33" l="1"/>
  <c r="D28" i="33"/>
  <c r="D22" i="34"/>
  <c r="D22" i="46"/>
  <c r="D32" i="21" l="1"/>
  <c r="C33" i="25" l="1"/>
  <c r="C32" i="25"/>
  <c r="C31" i="25"/>
  <c r="C30" i="25"/>
  <c r="C13" i="10" l="1"/>
  <c r="C12" i="10" s="1"/>
  <c r="E33" i="31" l="1"/>
  <c r="E30" i="31"/>
  <c r="E33" i="33"/>
  <c r="E33" i="18" l="1"/>
  <c r="E30" i="18"/>
  <c r="C28" i="18"/>
  <c r="D28" i="18" s="1"/>
  <c r="E28" i="18" s="1"/>
  <c r="D27" i="18"/>
  <c r="E27" i="18" s="1"/>
  <c r="E26" i="18"/>
  <c r="C25" i="18"/>
  <c r="D25" i="18" s="1"/>
  <c r="E25" i="18" s="1"/>
  <c r="E24" i="18"/>
  <c r="D24" i="18"/>
  <c r="E23" i="18"/>
  <c r="C22" i="18"/>
  <c r="D22" i="18" s="1"/>
  <c r="E22" i="18" s="1"/>
  <c r="D21" i="18"/>
  <c r="E21" i="18" s="1"/>
  <c r="E20" i="18"/>
  <c r="C19" i="18"/>
  <c r="D19" i="18" s="1"/>
  <c r="E19" i="18" s="1"/>
  <c r="E18" i="18"/>
  <c r="D18" i="18"/>
  <c r="E17" i="18"/>
  <c r="E16" i="18"/>
  <c r="D16" i="18"/>
  <c r="C15" i="18"/>
  <c r="C29" i="18" s="1"/>
  <c r="D14" i="18"/>
  <c r="E14" i="18" s="1"/>
  <c r="D11" i="18"/>
  <c r="E11" i="18" s="1"/>
  <c r="E25" i="30"/>
  <c r="E23" i="30"/>
  <c r="E25" i="31"/>
  <c r="E14" i="33"/>
  <c r="E16" i="33"/>
  <c r="E17" i="33"/>
  <c r="E18" i="33"/>
  <c r="E19" i="33"/>
  <c r="D29" i="6"/>
  <c r="E29" i="6" s="1"/>
  <c r="D30" i="6"/>
  <c r="E30" i="6" s="1"/>
  <c r="D31" i="6"/>
  <c r="D32" i="6"/>
  <c r="C25" i="32"/>
  <c r="D25" i="32" s="1"/>
  <c r="E25" i="32" s="1"/>
  <c r="C19" i="32"/>
  <c r="D29" i="48"/>
  <c r="D13" i="48" s="1"/>
  <c r="E14" i="48"/>
  <c r="E16" i="48"/>
  <c r="E17" i="48"/>
  <c r="E18" i="48"/>
  <c r="E19" i="48"/>
  <c r="E20" i="48"/>
  <c r="E23" i="48"/>
  <c r="E24" i="48"/>
  <c r="E25" i="48"/>
  <c r="E26" i="48"/>
  <c r="E30" i="48"/>
  <c r="E33" i="48"/>
  <c r="E23" i="21"/>
  <c r="E20" i="21"/>
  <c r="E33" i="21"/>
  <c r="E14" i="21"/>
  <c r="E16" i="21"/>
  <c r="E17" i="21"/>
  <c r="E18" i="21"/>
  <c r="E26" i="21"/>
  <c r="E27" i="21"/>
  <c r="E30" i="21"/>
  <c r="E31" i="21"/>
  <c r="E17" i="22"/>
  <c r="E20" i="22"/>
  <c r="E33" i="22"/>
  <c r="E14" i="22"/>
  <c r="E16" i="22"/>
  <c r="E18" i="22"/>
  <c r="E21" i="22"/>
  <c r="E24" i="22"/>
  <c r="E26" i="22"/>
  <c r="E27" i="22"/>
  <c r="E30" i="22"/>
  <c r="E31" i="22"/>
  <c r="E33" i="26"/>
  <c r="E26" i="26"/>
  <c r="E20" i="26"/>
  <c r="E14" i="26"/>
  <c r="E16" i="26"/>
  <c r="E18" i="26"/>
  <c r="E23" i="26"/>
  <c r="E24" i="26"/>
  <c r="E27" i="26"/>
  <c r="E30" i="26"/>
  <c r="E31" i="26"/>
  <c r="E33" i="23"/>
  <c r="E26" i="23"/>
  <c r="E20" i="23"/>
  <c r="E17" i="23"/>
  <c r="E14" i="23"/>
  <c r="E16" i="23"/>
  <c r="E18" i="23"/>
  <c r="E23" i="23"/>
  <c r="E24" i="23"/>
  <c r="E27" i="23"/>
  <c r="E30" i="23"/>
  <c r="E32" i="23"/>
  <c r="E33" i="24"/>
  <c r="E26" i="24"/>
  <c r="E14" i="24"/>
  <c r="E16" i="24"/>
  <c r="E17" i="24"/>
  <c r="E18" i="24"/>
  <c r="E20" i="24"/>
  <c r="E23" i="24"/>
  <c r="E24" i="24"/>
  <c r="E30" i="24"/>
  <c r="E31" i="24"/>
  <c r="E14" i="27"/>
  <c r="E16" i="27"/>
  <c r="E17" i="27"/>
  <c r="E18" i="27"/>
  <c r="E23" i="27"/>
  <c r="E24" i="27"/>
  <c r="E26" i="27"/>
  <c r="E27" i="27"/>
  <c r="E30" i="27"/>
  <c r="E31" i="27"/>
  <c r="E33" i="27"/>
  <c r="E30" i="30"/>
  <c r="E33" i="30"/>
  <c r="E20" i="30"/>
  <c r="E33" i="28"/>
  <c r="E26" i="28"/>
  <c r="C25" i="28"/>
  <c r="E17" i="28"/>
  <c r="E14" i="28"/>
  <c r="E16" i="28"/>
  <c r="E18" i="28"/>
  <c r="E27" i="28"/>
  <c r="E30" i="28"/>
  <c r="E31" i="28"/>
  <c r="E26" i="45"/>
  <c r="E14" i="45"/>
  <c r="E16" i="45"/>
  <c r="E17" i="45"/>
  <c r="E18" i="45"/>
  <c r="E20" i="45"/>
  <c r="E21" i="45"/>
  <c r="E23" i="45"/>
  <c r="E24" i="45"/>
  <c r="E27" i="45"/>
  <c r="E30" i="45"/>
  <c r="E33" i="45"/>
  <c r="E33" i="29"/>
  <c r="E23" i="29"/>
  <c r="E20" i="29"/>
  <c r="E26" i="29"/>
  <c r="E27" i="29"/>
  <c r="E30" i="29"/>
  <c r="E31" i="29"/>
  <c r="E17" i="29"/>
  <c r="E21" i="29"/>
  <c r="E18" i="29"/>
  <c r="D28" i="30"/>
  <c r="E28" i="30" s="1"/>
  <c r="E27" i="30"/>
  <c r="E21" i="30"/>
  <c r="D15" i="7" l="1"/>
  <c r="D29" i="7" s="1"/>
  <c r="D15" i="8"/>
  <c r="D29" i="8" s="1"/>
  <c r="D29" i="9"/>
  <c r="D13" i="9" s="1"/>
  <c r="D12" i="9" s="1"/>
  <c r="D15" i="10"/>
  <c r="D29" i="10" s="1"/>
  <c r="D15" i="32"/>
  <c r="D29" i="32" s="1"/>
  <c r="D13" i="32" s="1"/>
  <c r="D19" i="32"/>
  <c r="E19" i="32" s="1"/>
  <c r="D15" i="17"/>
  <c r="E15" i="18"/>
  <c r="D15" i="19"/>
  <c r="D29" i="19" s="1"/>
  <c r="E29" i="18"/>
  <c r="E13" i="18" s="1"/>
  <c r="E12" i="18" s="1"/>
  <c r="C13" i="18"/>
  <c r="C12" i="18" s="1"/>
  <c r="D15" i="18"/>
  <c r="D15" i="21"/>
  <c r="D29" i="21" s="1"/>
  <c r="D13" i="21" s="1"/>
  <c r="D15" i="26"/>
  <c r="D29" i="26" s="1"/>
  <c r="D15" i="23"/>
  <c r="D29" i="23" s="1"/>
  <c r="D15" i="24"/>
  <c r="D29" i="24" s="1"/>
  <c r="D15" i="27"/>
  <c r="D29" i="27" s="1"/>
  <c r="E26" i="30"/>
  <c r="D15" i="11"/>
  <c r="E15" i="48"/>
  <c r="E29" i="48" s="1"/>
  <c r="E15" i="21"/>
  <c r="E29" i="21" s="1"/>
  <c r="E13" i="21" s="1"/>
  <c r="E17" i="26"/>
  <c r="E15" i="26" s="1"/>
  <c r="E15" i="23"/>
  <c r="E15" i="24"/>
  <c r="E20" i="27"/>
  <c r="E15" i="27" s="1"/>
  <c r="E29" i="27" s="1"/>
  <c r="E15" i="45"/>
  <c r="D15" i="45"/>
  <c r="E18" i="30"/>
  <c r="D18" i="30"/>
  <c r="D22" i="31"/>
  <c r="E21" i="31"/>
  <c r="E18" i="31"/>
  <c r="D19" i="31"/>
  <c r="E28" i="31"/>
  <c r="E24" i="31"/>
  <c r="E27" i="31"/>
  <c r="E32" i="33"/>
  <c r="E30" i="33"/>
  <c r="E27" i="33"/>
  <c r="E21" i="33"/>
  <c r="E21" i="34"/>
  <c r="E30" i="34"/>
  <c r="E32" i="34"/>
  <c r="D28" i="34"/>
  <c r="E27" i="34"/>
  <c r="E30" i="46"/>
  <c r="E31" i="46"/>
  <c r="E32" i="46"/>
  <c r="E20" i="46"/>
  <c r="E22" i="46" s="1"/>
  <c r="E13" i="48" l="1"/>
  <c r="E12" i="48" s="1"/>
  <c r="D13" i="10"/>
  <c r="D29" i="17"/>
  <c r="D13" i="17" s="1"/>
  <c r="D13" i="7"/>
  <c r="E15" i="30"/>
  <c r="E29" i="30" s="1"/>
  <c r="D13" i="24"/>
  <c r="D29" i="11"/>
  <c r="D13" i="11" s="1"/>
  <c r="D29" i="18"/>
  <c r="D13" i="18" s="1"/>
  <c r="D12" i="18" s="1"/>
  <c r="E29" i="26"/>
  <c r="E29" i="23"/>
  <c r="E29" i="24"/>
  <c r="E13" i="24" s="1"/>
  <c r="E29" i="45"/>
  <c r="D29" i="45"/>
  <c r="D28" i="31"/>
  <c r="E20" i="31"/>
  <c r="E22" i="31" s="1"/>
  <c r="E17" i="31"/>
  <c r="E19" i="31" s="1"/>
  <c r="E26" i="33"/>
  <c r="D15" i="33"/>
  <c r="D22" i="33"/>
  <c r="E20" i="33"/>
  <c r="E26" i="34"/>
  <c r="E28" i="34" s="1"/>
  <c r="E11" i="48"/>
  <c r="E11" i="27"/>
  <c r="E15" i="33" l="1"/>
  <c r="E22" i="33"/>
  <c r="E29" i="33" l="1"/>
  <c r="C28" i="48" l="1"/>
  <c r="D28" i="48" s="1"/>
  <c r="E28" i="48" s="1"/>
  <c r="D27" i="48"/>
  <c r="E27" i="48" s="1"/>
  <c r="C25" i="48"/>
  <c r="D25" i="48" s="1"/>
  <c r="D24" i="48"/>
  <c r="C22" i="48"/>
  <c r="D22" i="48" s="1"/>
  <c r="E22" i="48" s="1"/>
  <c r="D21" i="48"/>
  <c r="E21" i="48" s="1"/>
  <c r="D19" i="48"/>
  <c r="C19" i="48"/>
  <c r="D18" i="48"/>
  <c r="D16" i="48"/>
  <c r="C15" i="48"/>
  <c r="C29" i="48" s="1"/>
  <c r="D14" i="48"/>
  <c r="D11" i="48"/>
  <c r="C13" i="48" l="1"/>
  <c r="C12" i="48" l="1"/>
  <c r="D12" i="48" l="1"/>
  <c r="E31" i="7" l="1"/>
  <c r="E32" i="8" l="1"/>
  <c r="D29" i="2" l="1"/>
  <c r="E29" i="2" s="1"/>
  <c r="C15" i="7"/>
  <c r="C29" i="7" s="1"/>
  <c r="C15" i="6"/>
  <c r="C13" i="6" s="1"/>
  <c r="C15" i="32"/>
  <c r="C29" i="32" s="1"/>
  <c r="C13" i="7" l="1"/>
  <c r="C13" i="32"/>
  <c r="D11" i="32"/>
  <c r="D11" i="2"/>
  <c r="E11" i="2" s="1"/>
  <c r="D11" i="22"/>
  <c r="E11" i="22" s="1"/>
  <c r="D11" i="26"/>
  <c r="E11" i="26" s="1"/>
  <c r="D11" i="23"/>
  <c r="E11" i="23" s="1"/>
  <c r="D11" i="24"/>
  <c r="E11" i="24" s="1"/>
  <c r="D11" i="27"/>
  <c r="D11" i="28"/>
  <c r="E11" i="28" s="1"/>
  <c r="D11" i="45"/>
  <c r="E11" i="45" s="1"/>
  <c r="D11" i="29"/>
  <c r="E11" i="29" s="1"/>
  <c r="D11" i="30"/>
  <c r="E11" i="30" s="1"/>
  <c r="D11" i="31"/>
  <c r="E11" i="31" s="1"/>
  <c r="D11" i="33"/>
  <c r="E11" i="33" s="1"/>
  <c r="D11" i="34"/>
  <c r="E11" i="34" s="1"/>
  <c r="E11" i="32" l="1"/>
  <c r="D12" i="32"/>
  <c r="C14" i="25"/>
  <c r="C16" i="25"/>
  <c r="C18" i="25"/>
  <c r="C23" i="25"/>
  <c r="C24" i="25"/>
  <c r="C26" i="25"/>
  <c r="C27" i="25"/>
  <c r="C11" i="25"/>
  <c r="D14" i="46"/>
  <c r="D16" i="46"/>
  <c r="D17" i="46"/>
  <c r="D18" i="46"/>
  <c r="D19" i="46"/>
  <c r="D21" i="46"/>
  <c r="D23" i="46"/>
  <c r="D24" i="46"/>
  <c r="E24" i="46" s="1"/>
  <c r="D25" i="46"/>
  <c r="E25" i="46" s="1"/>
  <c r="D15" i="46"/>
  <c r="D29" i="46" s="1"/>
  <c r="D27" i="46"/>
  <c r="D32" i="46"/>
  <c r="D33" i="46"/>
  <c r="E33" i="46" s="1"/>
  <c r="C15" i="46"/>
  <c r="D14" i="34"/>
  <c r="D16" i="34"/>
  <c r="D17" i="34"/>
  <c r="D18" i="34"/>
  <c r="D19" i="34"/>
  <c r="D21" i="34"/>
  <c r="D23" i="34"/>
  <c r="D24" i="34"/>
  <c r="D25" i="34"/>
  <c r="D27" i="34"/>
  <c r="E31" i="34"/>
  <c r="D32" i="34"/>
  <c r="C15" i="34"/>
  <c r="D14" i="33"/>
  <c r="D16" i="33"/>
  <c r="D17" i="33"/>
  <c r="D18" i="33"/>
  <c r="D19" i="33"/>
  <c r="D21" i="33"/>
  <c r="D23" i="33"/>
  <c r="D24" i="33"/>
  <c r="D25" i="33"/>
  <c r="D27" i="33"/>
  <c r="D31" i="33"/>
  <c r="D32" i="33"/>
  <c r="E16" i="32"/>
  <c r="D14" i="32"/>
  <c r="E14" i="32" s="1"/>
  <c r="D16" i="32"/>
  <c r="E17" i="32"/>
  <c r="D18" i="32"/>
  <c r="E18" i="32" s="1"/>
  <c r="E20" i="32"/>
  <c r="D21" i="32"/>
  <c r="E21" i="32" s="1"/>
  <c r="D24" i="32"/>
  <c r="E24" i="32" s="1"/>
  <c r="E26" i="32"/>
  <c r="D27" i="32"/>
  <c r="E27" i="32" s="1"/>
  <c r="E30" i="32"/>
  <c r="E31" i="32"/>
  <c r="E32" i="32"/>
  <c r="E33" i="32"/>
  <c r="D14" i="31"/>
  <c r="D16" i="31"/>
  <c r="D18" i="31"/>
  <c r="D21" i="31"/>
  <c r="D24" i="31"/>
  <c r="D27" i="31"/>
  <c r="D31" i="31"/>
  <c r="E31" i="31" s="1"/>
  <c r="E32" i="31"/>
  <c r="C15" i="31"/>
  <c r="D14" i="30"/>
  <c r="D16" i="30"/>
  <c r="D21" i="30"/>
  <c r="D15" i="30"/>
  <c r="D29" i="30" s="1"/>
  <c r="D27" i="30"/>
  <c r="D31" i="30"/>
  <c r="E31" i="30" s="1"/>
  <c r="E32" i="30"/>
  <c r="C15" i="30"/>
  <c r="D14" i="29"/>
  <c r="D16" i="29"/>
  <c r="D18" i="29"/>
  <c r="D21" i="29"/>
  <c r="D24" i="29"/>
  <c r="E24" i="29" s="1"/>
  <c r="D27" i="29"/>
  <c r="E32" i="29"/>
  <c r="C15" i="29"/>
  <c r="C19" i="29"/>
  <c r="D19" i="29" s="1"/>
  <c r="E19" i="29" s="1"/>
  <c r="D14" i="45"/>
  <c r="D16" i="45"/>
  <c r="D18" i="45"/>
  <c r="D21" i="45"/>
  <c r="D24" i="45"/>
  <c r="D27" i="45"/>
  <c r="D31" i="45"/>
  <c r="E31" i="45" s="1"/>
  <c r="C15" i="45"/>
  <c r="C15" i="28"/>
  <c r="D14" i="27"/>
  <c r="D16" i="27"/>
  <c r="D18" i="27"/>
  <c r="D21" i="27"/>
  <c r="E21" i="27" s="1"/>
  <c r="D24" i="27"/>
  <c r="D27" i="27"/>
  <c r="C15" i="27"/>
  <c r="C15" i="24"/>
  <c r="C15" i="23"/>
  <c r="D14" i="23"/>
  <c r="D16" i="23"/>
  <c r="D18" i="23"/>
  <c r="D21" i="23"/>
  <c r="E21" i="23" s="1"/>
  <c r="D24" i="23"/>
  <c r="D27" i="23"/>
  <c r="D32" i="23"/>
  <c r="E31" i="23" l="1"/>
  <c r="E13" i="23" s="1"/>
  <c r="E12" i="23" s="1"/>
  <c r="D13" i="23"/>
  <c r="D12" i="23" s="1"/>
  <c r="D13" i="30"/>
  <c r="D12" i="30" s="1"/>
  <c r="E13" i="30"/>
  <c r="E12" i="30" s="1"/>
  <c r="E31" i="33"/>
  <c r="E13" i="33" s="1"/>
  <c r="E12" i="33" s="1"/>
  <c r="D13" i="33"/>
  <c r="D12" i="33" s="1"/>
  <c r="E32" i="27"/>
  <c r="E13" i="27" s="1"/>
  <c r="E12" i="27" s="1"/>
  <c r="D13" i="27"/>
  <c r="D12" i="27" s="1"/>
  <c r="E32" i="45"/>
  <c r="E13" i="45" s="1"/>
  <c r="E12" i="45" s="1"/>
  <c r="D13" i="45"/>
  <c r="D12" i="45" s="1"/>
  <c r="C29" i="45"/>
  <c r="C13" i="45" s="1"/>
  <c r="C29" i="29"/>
  <c r="C13" i="29"/>
  <c r="C29" i="31"/>
  <c r="C13" i="31"/>
  <c r="C29" i="34"/>
  <c r="C13" i="34" s="1"/>
  <c r="E20" i="34"/>
  <c r="E22" i="34" s="1"/>
  <c r="D15" i="34"/>
  <c r="C25" i="25"/>
  <c r="D25" i="25" s="1"/>
  <c r="E25" i="25" s="1"/>
  <c r="C28" i="25"/>
  <c r="D28" i="25" s="1"/>
  <c r="E28" i="25" s="1"/>
  <c r="C29" i="46"/>
  <c r="D13" i="46" s="1"/>
  <c r="E21" i="46"/>
  <c r="C29" i="27"/>
  <c r="C29" i="30"/>
  <c r="C13" i="30" s="1"/>
  <c r="C29" i="33"/>
  <c r="C13" i="33" s="1"/>
  <c r="C29" i="23"/>
  <c r="C13" i="23" s="1"/>
  <c r="C29" i="24"/>
  <c r="C13" i="24" s="1"/>
  <c r="C29" i="28"/>
  <c r="E26" i="46"/>
  <c r="E15" i="46" s="1"/>
  <c r="E29" i="46" s="1"/>
  <c r="E23" i="32"/>
  <c r="E15" i="32" s="1"/>
  <c r="E27" i="46"/>
  <c r="D14" i="26"/>
  <c r="D16" i="26"/>
  <c r="D18" i="26"/>
  <c r="D21" i="26"/>
  <c r="E21" i="26" s="1"/>
  <c r="D24" i="26"/>
  <c r="D27" i="26"/>
  <c r="C15" i="26"/>
  <c r="C19" i="26"/>
  <c r="D19" i="26" s="1"/>
  <c r="E19" i="26" s="1"/>
  <c r="C15" i="22"/>
  <c r="C15" i="21"/>
  <c r="D14" i="21"/>
  <c r="D16" i="21"/>
  <c r="D18" i="21"/>
  <c r="D21" i="21"/>
  <c r="E21" i="21" s="1"/>
  <c r="D27" i="21"/>
  <c r="D11" i="21"/>
  <c r="D11" i="20"/>
  <c r="E11" i="20" s="1"/>
  <c r="C15" i="20"/>
  <c r="D14" i="19"/>
  <c r="E14" i="19" s="1"/>
  <c r="D16" i="19"/>
  <c r="E16" i="19" s="1"/>
  <c r="E17" i="19"/>
  <c r="D18" i="19"/>
  <c r="E18" i="19" s="1"/>
  <c r="E20" i="19"/>
  <c r="D21" i="19"/>
  <c r="E21" i="19" s="1"/>
  <c r="E23" i="19"/>
  <c r="D24" i="19"/>
  <c r="E24" i="19" s="1"/>
  <c r="E26" i="19"/>
  <c r="D27" i="19"/>
  <c r="E27" i="19" s="1"/>
  <c r="E30" i="19"/>
  <c r="E32" i="19"/>
  <c r="E33" i="19"/>
  <c r="D11" i="19"/>
  <c r="E11" i="19" s="1"/>
  <c r="C15" i="19"/>
  <c r="D14" i="17"/>
  <c r="E14" i="17" s="1"/>
  <c r="D16" i="17"/>
  <c r="E16" i="17" s="1"/>
  <c r="E17" i="17"/>
  <c r="D18" i="17"/>
  <c r="E18" i="17" s="1"/>
  <c r="E20" i="17"/>
  <c r="D21" i="17"/>
  <c r="E21" i="17" s="1"/>
  <c r="E23" i="17"/>
  <c r="D24" i="17"/>
  <c r="E24" i="17" s="1"/>
  <c r="E26" i="17"/>
  <c r="E15" i="17" s="1"/>
  <c r="E29" i="17" s="1"/>
  <c r="D27" i="17"/>
  <c r="E27" i="17" s="1"/>
  <c r="E30" i="17"/>
  <c r="E32" i="17"/>
  <c r="E33" i="17"/>
  <c r="D11" i="17"/>
  <c r="C15" i="17"/>
  <c r="D14" i="12"/>
  <c r="E14" i="12" s="1"/>
  <c r="D16" i="12"/>
  <c r="E16" i="12" s="1"/>
  <c r="E17" i="12"/>
  <c r="D18" i="12"/>
  <c r="E18" i="12" s="1"/>
  <c r="D21" i="12"/>
  <c r="E21" i="12" s="1"/>
  <c r="E23" i="12"/>
  <c r="D24" i="12"/>
  <c r="E24" i="12" s="1"/>
  <c r="E26" i="12"/>
  <c r="D27" i="12"/>
  <c r="E27" i="12" s="1"/>
  <c r="E30" i="12"/>
  <c r="E31" i="12"/>
  <c r="E33" i="12"/>
  <c r="D11" i="12"/>
  <c r="E11" i="12" s="1"/>
  <c r="C15" i="12"/>
  <c r="E31" i="11"/>
  <c r="C15" i="11"/>
  <c r="D14" i="11"/>
  <c r="E14" i="11" s="1"/>
  <c r="D16" i="11"/>
  <c r="E16" i="11" s="1"/>
  <c r="E17" i="11"/>
  <c r="D18" i="11"/>
  <c r="E18" i="11" s="1"/>
  <c r="D21" i="11"/>
  <c r="E21" i="11" s="1"/>
  <c r="E23" i="11"/>
  <c r="D24" i="11"/>
  <c r="E24" i="11" s="1"/>
  <c r="E26" i="11"/>
  <c r="D27" i="11"/>
  <c r="E27" i="11" s="1"/>
  <c r="E30" i="11"/>
  <c r="E33" i="11"/>
  <c r="D11" i="11"/>
  <c r="D14" i="10"/>
  <c r="E14" i="10" s="1"/>
  <c r="D16" i="10"/>
  <c r="E16" i="10" s="1"/>
  <c r="D18" i="10"/>
  <c r="E18" i="10" s="1"/>
  <c r="D21" i="10"/>
  <c r="E21" i="10" s="1"/>
  <c r="E23" i="10"/>
  <c r="D24" i="10"/>
  <c r="E24" i="10" s="1"/>
  <c r="E26" i="10"/>
  <c r="D27" i="10"/>
  <c r="E27" i="10" s="1"/>
  <c r="E30" i="10"/>
  <c r="E31" i="10"/>
  <c r="D11" i="10"/>
  <c r="E17" i="10"/>
  <c r="E31" i="9"/>
  <c r="D14" i="9"/>
  <c r="E14" i="9" s="1"/>
  <c r="D16" i="9"/>
  <c r="E16" i="9" s="1"/>
  <c r="E17" i="9"/>
  <c r="D18" i="9"/>
  <c r="E18" i="9" s="1"/>
  <c r="D21" i="9"/>
  <c r="E21" i="9" s="1"/>
  <c r="E23" i="9"/>
  <c r="D24" i="9"/>
  <c r="E24" i="9" s="1"/>
  <c r="E26" i="9"/>
  <c r="D27" i="9"/>
  <c r="E27" i="9" s="1"/>
  <c r="E30" i="9"/>
  <c r="E32" i="9"/>
  <c r="E33" i="9"/>
  <c r="D11" i="9"/>
  <c r="E11" i="9" s="1"/>
  <c r="C25" i="9"/>
  <c r="D25" i="9" s="1"/>
  <c r="E25" i="9" s="1"/>
  <c r="C28" i="9"/>
  <c r="D28" i="9" s="1"/>
  <c r="E28" i="9" s="1"/>
  <c r="D11" i="8"/>
  <c r="E11" i="8" s="1"/>
  <c r="D14" i="8"/>
  <c r="E14" i="8" s="1"/>
  <c r="D16" i="8"/>
  <c r="E16" i="8" s="1"/>
  <c r="D18" i="8"/>
  <c r="E18" i="8" s="1"/>
  <c r="D21" i="8"/>
  <c r="E21" i="8" s="1"/>
  <c r="E23" i="8"/>
  <c r="D24" i="8"/>
  <c r="E24" i="8" s="1"/>
  <c r="E26" i="8"/>
  <c r="D27" i="8"/>
  <c r="E27" i="8" s="1"/>
  <c r="E30" i="8"/>
  <c r="E31" i="8"/>
  <c r="E33" i="8"/>
  <c r="E11" i="21" l="1"/>
  <c r="E12" i="21" s="1"/>
  <c r="D12" i="21"/>
  <c r="E11" i="17"/>
  <c r="D12" i="17"/>
  <c r="E11" i="11"/>
  <c r="D12" i="11"/>
  <c r="D12" i="46"/>
  <c r="E11" i="10"/>
  <c r="D12" i="10"/>
  <c r="E32" i="26"/>
  <c r="E13" i="26" s="1"/>
  <c r="E12" i="26" s="1"/>
  <c r="D13" i="26"/>
  <c r="D12" i="26" s="1"/>
  <c r="E31" i="19"/>
  <c r="D13" i="19"/>
  <c r="D12" i="19" s="1"/>
  <c r="E29" i="32"/>
  <c r="E13" i="32" s="1"/>
  <c r="E12" i="32" s="1"/>
  <c r="E20" i="12"/>
  <c r="E15" i="12" s="1"/>
  <c r="E29" i="12" s="1"/>
  <c r="D15" i="12"/>
  <c r="D29" i="12" s="1"/>
  <c r="D13" i="12" s="1"/>
  <c r="D12" i="12" s="1"/>
  <c r="C29" i="12"/>
  <c r="C13" i="12" s="1"/>
  <c r="C29" i="22"/>
  <c r="C13" i="22" s="1"/>
  <c r="D13" i="29"/>
  <c r="D12" i="29" s="1"/>
  <c r="D13" i="31"/>
  <c r="D12" i="31" s="1"/>
  <c r="D29" i="34"/>
  <c r="D13" i="34" s="1"/>
  <c r="D12" i="34" s="1"/>
  <c r="E15" i="34"/>
  <c r="E13" i="17"/>
  <c r="E12" i="17" s="1"/>
  <c r="E15" i="19"/>
  <c r="E13" i="46"/>
  <c r="E12" i="46" s="1"/>
  <c r="C13" i="46"/>
  <c r="C13" i="27"/>
  <c r="C13" i="28"/>
  <c r="C29" i="11"/>
  <c r="C13" i="11" s="1"/>
  <c r="C29" i="17"/>
  <c r="C13" i="17" s="1"/>
  <c r="C29" i="19"/>
  <c r="C13" i="19" s="1"/>
  <c r="C12" i="19" s="1"/>
  <c r="C29" i="20"/>
  <c r="C13" i="20" s="1"/>
  <c r="C29" i="21"/>
  <c r="C29" i="26"/>
  <c r="C13" i="26" s="1"/>
  <c r="E17" i="8"/>
  <c r="C17" i="25"/>
  <c r="C19" i="25" s="1"/>
  <c r="D19" i="25" s="1"/>
  <c r="E19" i="25" s="1"/>
  <c r="C15" i="9"/>
  <c r="E20" i="9"/>
  <c r="E15" i="9" s="1"/>
  <c r="C19" i="9"/>
  <c r="D19" i="9" s="1"/>
  <c r="E19" i="9" s="1"/>
  <c r="D14" i="7"/>
  <c r="D16" i="7"/>
  <c r="E17" i="7"/>
  <c r="D18" i="7"/>
  <c r="D21" i="7"/>
  <c r="E21" i="7" s="1"/>
  <c r="E23" i="7"/>
  <c r="D24" i="7"/>
  <c r="E24" i="7" s="1"/>
  <c r="E26" i="7"/>
  <c r="D27" i="7"/>
  <c r="E27" i="7" s="1"/>
  <c r="E30" i="7"/>
  <c r="E33" i="7"/>
  <c r="D11" i="7"/>
  <c r="D13" i="6"/>
  <c r="E13" i="6" s="1"/>
  <c r="D14" i="6"/>
  <c r="D15" i="6"/>
  <c r="E15" i="6" s="1"/>
  <c r="D16" i="6"/>
  <c r="D17" i="6"/>
  <c r="D23" i="6"/>
  <c r="E23" i="6" s="1"/>
  <c r="D26" i="6"/>
  <c r="E26" i="6" s="1"/>
  <c r="E31" i="6"/>
  <c r="E32" i="6"/>
  <c r="D33" i="6"/>
  <c r="E33" i="6" s="1"/>
  <c r="E11" i="7" l="1"/>
  <c r="D12" i="7"/>
  <c r="E13" i="12"/>
  <c r="E12" i="12" s="1"/>
  <c r="E29" i="31"/>
  <c r="E13" i="31" s="1"/>
  <c r="E12" i="31" s="1"/>
  <c r="E29" i="9"/>
  <c r="E13" i="9" s="1"/>
  <c r="E12" i="9" s="1"/>
  <c r="C29" i="9"/>
  <c r="C13" i="9" s="1"/>
  <c r="C12" i="9" s="1"/>
  <c r="E29" i="19"/>
  <c r="E13" i="19" s="1"/>
  <c r="E12" i="19" s="1"/>
  <c r="E29" i="29"/>
  <c r="E13" i="29" s="1"/>
  <c r="E12" i="29" s="1"/>
  <c r="E29" i="34"/>
  <c r="E13" i="34" s="1"/>
  <c r="E12" i="34" s="1"/>
  <c r="C13" i="21"/>
  <c r="C12" i="21" s="1"/>
  <c r="D11" i="25"/>
  <c r="E14" i="6"/>
  <c r="E16" i="6"/>
  <c r="E17" i="6"/>
  <c r="C22" i="9"/>
  <c r="D22" i="9" s="1"/>
  <c r="E22" i="9" s="1"/>
  <c r="C12" i="46"/>
  <c r="C12" i="34"/>
  <c r="C12" i="33"/>
  <c r="C12" i="32"/>
  <c r="C12" i="31"/>
  <c r="C12" i="30"/>
  <c r="C12" i="29"/>
  <c r="C12" i="45"/>
  <c r="C12" i="28"/>
  <c r="C12" i="27"/>
  <c r="C12" i="24"/>
  <c r="C12" i="23"/>
  <c r="C12" i="26"/>
  <c r="C12" i="20"/>
  <c r="C12" i="17"/>
  <c r="C12" i="11"/>
  <c r="C12" i="12"/>
  <c r="C12" i="7"/>
  <c r="C12" i="6"/>
  <c r="D12" i="6" s="1"/>
  <c r="E12" i="6" s="1"/>
  <c r="C12" i="2"/>
  <c r="E11" i="25" l="1"/>
  <c r="D14" i="24"/>
  <c r="D16" i="24"/>
  <c r="D18" i="24"/>
  <c r="D24" i="24"/>
  <c r="D27" i="24"/>
  <c r="E27" i="24" s="1"/>
  <c r="E12" i="24"/>
  <c r="D12" i="24" l="1"/>
  <c r="E19" i="7"/>
  <c r="D14" i="22"/>
  <c r="D16" i="22"/>
  <c r="D18" i="22"/>
  <c r="D24" i="22"/>
  <c r="D27" i="22"/>
  <c r="E32" i="22"/>
  <c r="D14" i="20"/>
  <c r="E14" i="20" s="1"/>
  <c r="D16" i="20"/>
  <c r="E16" i="20" s="1"/>
  <c r="E17" i="20"/>
  <c r="D18" i="20"/>
  <c r="E18" i="20" s="1"/>
  <c r="E20" i="20"/>
  <c r="D24" i="20"/>
  <c r="E24" i="20" s="1"/>
  <c r="E26" i="20"/>
  <c r="D27" i="20"/>
  <c r="E27" i="20" s="1"/>
  <c r="E30" i="20"/>
  <c r="E31" i="20"/>
  <c r="E32" i="20"/>
  <c r="D14" i="28"/>
  <c r="D16" i="28"/>
  <c r="D18" i="28"/>
  <c r="E20" i="28"/>
  <c r="D24" i="28"/>
  <c r="E24" i="28" s="1"/>
  <c r="D27" i="28"/>
  <c r="E32" i="28"/>
  <c r="D23" i="2"/>
  <c r="D24" i="2"/>
  <c r="D26" i="2"/>
  <c r="D27" i="2"/>
  <c r="D31" i="2"/>
  <c r="D33" i="2"/>
  <c r="D15" i="2"/>
  <c r="D13" i="2"/>
  <c r="E23" i="20" l="1"/>
  <c r="D15" i="20"/>
  <c r="E23" i="22"/>
  <c r="E15" i="22" s="1"/>
  <c r="E29" i="22" s="1"/>
  <c r="E13" i="22" s="1"/>
  <c r="E12" i="22" s="1"/>
  <c r="D15" i="22"/>
  <c r="D29" i="22" s="1"/>
  <c r="D13" i="22" s="1"/>
  <c r="E15" i="20"/>
  <c r="E29" i="20" s="1"/>
  <c r="D15" i="28"/>
  <c r="E23" i="28"/>
  <c r="E15" i="28" s="1"/>
  <c r="D32" i="25"/>
  <c r="E17" i="25"/>
  <c r="D17" i="25"/>
  <c r="E15" i="2"/>
  <c r="D31" i="25"/>
  <c r="E31" i="2"/>
  <c r="D26" i="25"/>
  <c r="E26" i="2"/>
  <c r="E26" i="25" s="1"/>
  <c r="D23" i="25"/>
  <c r="E23" i="2"/>
  <c r="E23" i="25" s="1"/>
  <c r="D12" i="2"/>
  <c r="E13" i="2"/>
  <c r="E33" i="2"/>
  <c r="D27" i="25"/>
  <c r="E27" i="2"/>
  <c r="E27" i="25" s="1"/>
  <c r="D24" i="25"/>
  <c r="E24" i="2"/>
  <c r="E24" i="25" s="1"/>
  <c r="D18" i="25"/>
  <c r="D16" i="25"/>
  <c r="D14" i="25"/>
  <c r="C28" i="46"/>
  <c r="C28" i="34"/>
  <c r="C28" i="33"/>
  <c r="C28" i="32"/>
  <c r="D28" i="32" s="1"/>
  <c r="E28" i="32" s="1"/>
  <c r="C28" i="31"/>
  <c r="C25" i="31"/>
  <c r="C22" i="31"/>
  <c r="C19" i="31"/>
  <c r="C28" i="30"/>
  <c r="C25" i="30"/>
  <c r="D25" i="30" s="1"/>
  <c r="C19" i="30"/>
  <c r="C28" i="29"/>
  <c r="D28" i="29" s="1"/>
  <c r="E28" i="29" s="1"/>
  <c r="C25" i="29"/>
  <c r="D25" i="29" s="1"/>
  <c r="E25" i="29" s="1"/>
  <c r="C28" i="45"/>
  <c r="D28" i="45" s="1"/>
  <c r="E28" i="45" s="1"/>
  <c r="C25" i="45"/>
  <c r="D25" i="45" s="1"/>
  <c r="E25" i="45" s="1"/>
  <c r="C19" i="45"/>
  <c r="D19" i="45" s="1"/>
  <c r="E19" i="45" s="1"/>
  <c r="C28" i="28"/>
  <c r="D28" i="28" s="1"/>
  <c r="E28" i="28" s="1"/>
  <c r="D25" i="28"/>
  <c r="E25" i="28" s="1"/>
  <c r="C19" i="28"/>
  <c r="D19" i="28" s="1"/>
  <c r="E19" i="28" s="1"/>
  <c r="C28" i="27"/>
  <c r="D28" i="27" s="1"/>
  <c r="E28" i="27" s="1"/>
  <c r="C25" i="27"/>
  <c r="D25" i="27" s="1"/>
  <c r="E25" i="27" s="1"/>
  <c r="C22" i="27"/>
  <c r="D22" i="27" s="1"/>
  <c r="E22" i="27" s="1"/>
  <c r="C19" i="27"/>
  <c r="D19" i="27" s="1"/>
  <c r="E19" i="27" s="1"/>
  <c r="C28" i="24"/>
  <c r="D28" i="24" s="1"/>
  <c r="E28" i="24" s="1"/>
  <c r="C25" i="24"/>
  <c r="D25" i="24" s="1"/>
  <c r="E25" i="24" s="1"/>
  <c r="C19" i="24"/>
  <c r="D19" i="24" s="1"/>
  <c r="E19" i="24" s="1"/>
  <c r="C28" i="23"/>
  <c r="D28" i="23" s="1"/>
  <c r="E28" i="23" s="1"/>
  <c r="C25" i="23"/>
  <c r="D25" i="23" s="1"/>
  <c r="E25" i="23" s="1"/>
  <c r="C19" i="23"/>
  <c r="D19" i="23" s="1"/>
  <c r="E19" i="23" s="1"/>
  <c r="C28" i="26"/>
  <c r="D28" i="26" s="1"/>
  <c r="E28" i="26" s="1"/>
  <c r="C25" i="26"/>
  <c r="D25" i="26" s="1"/>
  <c r="E25" i="26" s="1"/>
  <c r="C28" i="22"/>
  <c r="D28" i="22" s="1"/>
  <c r="E28" i="22" s="1"/>
  <c r="C25" i="22"/>
  <c r="D25" i="22" s="1"/>
  <c r="E25" i="22" s="1"/>
  <c r="C19" i="22"/>
  <c r="D19" i="22" s="1"/>
  <c r="E19" i="22" s="1"/>
  <c r="C28" i="21"/>
  <c r="D28" i="21" s="1"/>
  <c r="E28" i="21" s="1"/>
  <c r="C25" i="21"/>
  <c r="D25" i="21" s="1"/>
  <c r="E25" i="21" s="1"/>
  <c r="C19" i="21"/>
  <c r="D19" i="21" s="1"/>
  <c r="E19" i="21" s="1"/>
  <c r="C28" i="20"/>
  <c r="D28" i="20" s="1"/>
  <c r="E28" i="20" s="1"/>
  <c r="C25" i="20"/>
  <c r="D25" i="20" s="1"/>
  <c r="E25" i="20" s="1"/>
  <c r="C22" i="20"/>
  <c r="D22" i="20" s="1"/>
  <c r="E22" i="20" s="1"/>
  <c r="D21" i="20"/>
  <c r="E21" i="20" s="1"/>
  <c r="C19" i="20"/>
  <c r="D19" i="20" s="1"/>
  <c r="E19" i="20" s="1"/>
  <c r="C28" i="19"/>
  <c r="D28" i="19" s="1"/>
  <c r="E28" i="19" s="1"/>
  <c r="C25" i="19"/>
  <c r="D25" i="19" s="1"/>
  <c r="E25" i="19" s="1"/>
  <c r="C19" i="19"/>
  <c r="D19" i="19" s="1"/>
  <c r="E19" i="19" s="1"/>
  <c r="C21" i="25"/>
  <c r="C28" i="17"/>
  <c r="D28" i="17" s="1"/>
  <c r="E28" i="17" s="1"/>
  <c r="C25" i="17"/>
  <c r="D25" i="17" s="1"/>
  <c r="E25" i="17" s="1"/>
  <c r="C19" i="17"/>
  <c r="D19" i="17" s="1"/>
  <c r="E19" i="17" s="1"/>
  <c r="C28" i="12"/>
  <c r="D28" i="12" s="1"/>
  <c r="E28" i="12" s="1"/>
  <c r="C25" i="12"/>
  <c r="D25" i="12" s="1"/>
  <c r="E25" i="12" s="1"/>
  <c r="C22" i="12"/>
  <c r="D22" i="12" s="1"/>
  <c r="E22" i="12" s="1"/>
  <c r="C19" i="12"/>
  <c r="D19" i="12" s="1"/>
  <c r="E19" i="12" s="1"/>
  <c r="C28" i="11"/>
  <c r="D28" i="11" s="1"/>
  <c r="E28" i="11" s="1"/>
  <c r="C25" i="11"/>
  <c r="D25" i="11" s="1"/>
  <c r="E25" i="11" s="1"/>
  <c r="E20" i="11"/>
  <c r="E15" i="11" s="1"/>
  <c r="C28" i="10"/>
  <c r="D28" i="10" s="1"/>
  <c r="E28" i="10" s="1"/>
  <c r="C25" i="10"/>
  <c r="D25" i="10" s="1"/>
  <c r="E25" i="10" s="1"/>
  <c r="C28" i="8"/>
  <c r="D28" i="8" s="1"/>
  <c r="E28" i="8" s="1"/>
  <c r="C25" i="8"/>
  <c r="D25" i="8" s="1"/>
  <c r="E25" i="8" s="1"/>
  <c r="C28" i="7"/>
  <c r="D28" i="7" s="1"/>
  <c r="C25" i="7"/>
  <c r="D25" i="7" s="1"/>
  <c r="E20" i="7"/>
  <c r="E15" i="7" s="1"/>
  <c r="C28" i="6"/>
  <c r="D28" i="6" s="1"/>
  <c r="E28" i="6" s="1"/>
  <c r="C25" i="6"/>
  <c r="D25" i="6" s="1"/>
  <c r="E25" i="6" s="1"/>
  <c r="C19" i="6"/>
  <c r="D19" i="6" s="1"/>
  <c r="E19" i="6" s="1"/>
  <c r="C28" i="2"/>
  <c r="C25" i="2"/>
  <c r="E29" i="7" l="1"/>
  <c r="E13" i="7" s="1"/>
  <c r="E12" i="7" s="1"/>
  <c r="E29" i="11"/>
  <c r="E13" i="11" s="1"/>
  <c r="E12" i="11" s="1"/>
  <c r="D29" i="20"/>
  <c r="D13" i="20" s="1"/>
  <c r="D12" i="20" s="1"/>
  <c r="E29" i="28"/>
  <c r="E13" i="28" s="1"/>
  <c r="E12" i="28" s="1"/>
  <c r="D29" i="28"/>
  <c r="D13" i="28" s="1"/>
  <c r="E14" i="25"/>
  <c r="E16" i="25"/>
  <c r="E18" i="25"/>
  <c r="E31" i="25"/>
  <c r="E32" i="25"/>
  <c r="D19" i="30"/>
  <c r="E19" i="30" s="1"/>
  <c r="D25" i="31"/>
  <c r="D28" i="46"/>
  <c r="D28" i="2"/>
  <c r="D25" i="2"/>
  <c r="E12" i="2"/>
  <c r="C22" i="6"/>
  <c r="D22" i="6" s="1"/>
  <c r="E22" i="6" s="1"/>
  <c r="D20" i="6"/>
  <c r="E20" i="6" s="1"/>
  <c r="D30" i="2"/>
  <c r="C19" i="2"/>
  <c r="C19" i="7"/>
  <c r="D19" i="7" s="1"/>
  <c r="C19" i="8"/>
  <c r="D19" i="8" s="1"/>
  <c r="E19" i="8" s="1"/>
  <c r="C19" i="11"/>
  <c r="D19" i="11" s="1"/>
  <c r="E19" i="11" s="1"/>
  <c r="C22" i="17"/>
  <c r="D22" i="17" s="1"/>
  <c r="E22" i="17" s="1"/>
  <c r="C22" i="19"/>
  <c r="D22" i="19" s="1"/>
  <c r="E22" i="19" s="1"/>
  <c r="C22" i="21"/>
  <c r="D22" i="21" s="1"/>
  <c r="E22" i="21" s="1"/>
  <c r="C22" i="22"/>
  <c r="D22" i="22" s="1"/>
  <c r="E22" i="22" s="1"/>
  <c r="D21" i="22"/>
  <c r="C22" i="26"/>
  <c r="D22" i="26" s="1"/>
  <c r="E22" i="26" s="1"/>
  <c r="C22" i="24"/>
  <c r="D22" i="24" s="1"/>
  <c r="E22" i="24" s="1"/>
  <c r="D21" i="24"/>
  <c r="E21" i="24" s="1"/>
  <c r="C22" i="45"/>
  <c r="D22" i="45" s="1"/>
  <c r="E22" i="45" s="1"/>
  <c r="C22" i="29"/>
  <c r="D22" i="29" s="1"/>
  <c r="E22" i="29" s="1"/>
  <c r="C22" i="30"/>
  <c r="D22" i="30" s="1"/>
  <c r="E22" i="30" s="1"/>
  <c r="C22" i="32"/>
  <c r="D22" i="32" s="1"/>
  <c r="E22" i="32" s="1"/>
  <c r="C22" i="34"/>
  <c r="D20" i="2"/>
  <c r="D21" i="2"/>
  <c r="C19" i="10"/>
  <c r="D19" i="10" s="1"/>
  <c r="E19" i="10" s="1"/>
  <c r="C22" i="23"/>
  <c r="D22" i="23" s="1"/>
  <c r="E22" i="23" s="1"/>
  <c r="C22" i="28"/>
  <c r="D22" i="28" s="1"/>
  <c r="E22" i="28" s="1"/>
  <c r="D21" i="28"/>
  <c r="E21" i="28" s="1"/>
  <c r="C22" i="33"/>
  <c r="C22" i="46"/>
  <c r="C22" i="11"/>
  <c r="D22" i="11" s="1"/>
  <c r="E22" i="11" s="1"/>
  <c r="C22" i="10"/>
  <c r="D22" i="10" s="1"/>
  <c r="E22" i="10" s="1"/>
  <c r="E22" i="7"/>
  <c r="C22" i="7"/>
  <c r="D22" i="7" s="1"/>
  <c r="E25" i="7"/>
  <c r="E28" i="7"/>
  <c r="C22" i="2"/>
  <c r="D12" i="28" l="1"/>
  <c r="E28" i="46"/>
  <c r="C15" i="10"/>
  <c r="D30" i="25"/>
  <c r="E30" i="2"/>
  <c r="D21" i="25"/>
  <c r="E21" i="2"/>
  <c r="E21" i="25" s="1"/>
  <c r="D22" i="2"/>
  <c r="E20" i="8"/>
  <c r="E15" i="8" s="1"/>
  <c r="E29" i="8" s="1"/>
  <c r="C20" i="25"/>
  <c r="C22" i="25" s="1"/>
  <c r="D22" i="25" s="1"/>
  <c r="E22" i="25" s="1"/>
  <c r="C15" i="8"/>
  <c r="C29" i="8" s="1"/>
  <c r="E20" i="2"/>
  <c r="D19" i="2"/>
  <c r="E25" i="2"/>
  <c r="E28" i="2"/>
  <c r="C22" i="8"/>
  <c r="D22" i="8" s="1"/>
  <c r="E22" i="8" s="1"/>
  <c r="C29" i="10" l="1"/>
  <c r="C15" i="25"/>
  <c r="E30" i="25"/>
  <c r="D20" i="25"/>
  <c r="E20" i="10"/>
  <c r="E15" i="10" s="1"/>
  <c r="E22" i="2"/>
  <c r="E19" i="2"/>
  <c r="E20" i="25" l="1"/>
  <c r="E13" i="8"/>
  <c r="E12" i="8" s="1"/>
  <c r="D13" i="8"/>
  <c r="C13" i="8"/>
  <c r="C12" i="8" s="1"/>
  <c r="C29" i="25"/>
  <c r="C34" i="25" s="1"/>
  <c r="E29" i="10"/>
  <c r="E13" i="10" s="1"/>
  <c r="E12" i="10" s="1"/>
  <c r="D29" i="25"/>
  <c r="E15" i="25"/>
  <c r="D15" i="25"/>
  <c r="E33" i="20"/>
  <c r="E13" i="20" s="1"/>
  <c r="E12" i="20" s="1"/>
  <c r="D12" i="8" l="1"/>
  <c r="D13" i="25"/>
  <c r="E29" i="25"/>
  <c r="D33" i="25" l="1"/>
  <c r="E33" i="25"/>
  <c r="C12" i="22"/>
  <c r="C13" i="25"/>
  <c r="C12" i="25" s="1"/>
  <c r="D12" i="22" l="1"/>
  <c r="D12" i="25"/>
  <c r="E13" i="25" l="1"/>
  <c r="E12" i="25" s="1"/>
</calcChain>
</file>

<file path=xl/sharedStrings.xml><?xml version="1.0" encoding="utf-8"?>
<sst xmlns="http://schemas.openxmlformats.org/spreadsheetml/2006/main" count="1608" uniqueCount="67">
  <si>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</si>
  <si>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</si>
  <si>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</si>
  <si>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</si>
  <si>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</si>
  <si>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</si>
  <si>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</si>
  <si>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</si>
  <si>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</si>
  <si>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</si>
  <si>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</si>
  <si>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</si>
  <si>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</si>
  <si>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</si>
  <si>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</si>
  <si>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</si>
  <si>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</si>
  <si>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</si>
  <si>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</si>
  <si>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</si>
  <si>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</si>
  <si>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</si>
  <si>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</si>
  <si>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</si>
  <si>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</si>
  <si>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</si>
  <si>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</si>
  <si>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</si>
  <si>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</si>
  <si>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</si>
  <si>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</si>
  <si>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</si>
  <si>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</si>
  <si>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</si>
  <si>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</si>
  <si>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</si>
  <si>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</si>
  <si>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</si>
  <si>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</si>
  <si>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</si>
  <si>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</si>
  <si>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2021 год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</si>
  <si>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</si>
  <si>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</si>
  <si>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</si>
  <si>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</si>
  <si>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</si>
  <si>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</si>
  <si>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</si>
  <si>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</si>
  <si>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</si>
  <si>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</si>
  <si>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</si>
  <si>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</si>
  <si>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</si>
  <si>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</si>
  <si>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</si>
  <si>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</si>
  <si>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</si>
  <si>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</si>
  <si>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</si>
  <si>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</si>
  <si>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</si>
  <si>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</si>
  <si>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</si>
  <si>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КГУ  «Основная средняя школа села Краснофлотское отдела образования по району Биржан сал управления образования Акмолинской области»;</t>
  </si>
  <si>
    <t>по состоянию на "1 "  января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</si>
</sst>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3" borderId="2" xfId="0" applyNumberFormat="1" applyFont="1" applyFill="1" applyBorder="1" applyAlignment="1">
      <alignment horizontal="center"/>
    </xf>
    <xf numFmtId="0" fontId="2" fillId="3" borderId="0" xfId="0" applyFont="1" applyFill="1"/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65" fontId="1" fillId="4" borderId="2" xfId="1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4" fontId="1" fillId="5" borderId="2" xfId="0" applyNumberFormat="1" applyFont="1" applyFill="1" applyBorder="1"/>
    <xf numFmtId="164" fontId="2" fillId="5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Fill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4"/>
  <sheetViews>
    <sheetView tabSelected="1" topLeftCell="A7" workbookViewId="0">
      <selection activeCell="C11" sqref="C11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5" customWidth="1"/>
    <col min="4" max="4" width="16" style="35" customWidth="1"/>
    <col min="5" max="5" width="14.42578125" style="35" customWidth="1"/>
    <col min="6" max="7" width="12" style="2" customWidth="1"/>
    <col min="8" max="16384" width="9.140625" style="2"/>
  </cols>
  <sheetData>
    <row r="1" spans="1:5" x14ac:dyDescent="0.3">
      <c r="A1" s="80" t="s">
        <v>15</v>
      </c>
      <c r="B1" s="80"/>
      <c r="C1" s="80"/>
      <c r="D1" s="80"/>
      <c r="E1" s="80"/>
    </row>
    <row r="2" spans="1:5" x14ac:dyDescent="0.3">
      <c r="A2" s="80" t="s">
        <v>66</v>
      </c>
      <c r="B2" s="80"/>
      <c r="C2" s="80"/>
      <c r="D2" s="80"/>
      <c r="E2" s="80"/>
    </row>
    <row r="3" spans="1:5" x14ac:dyDescent="0.3">
      <c r="A3" s="1"/>
    </row>
    <row r="4" spans="1:5" x14ac:dyDescent="0.3">
      <c r="A4" s="81" t="s">
        <v>29</v>
      </c>
      <c r="B4" s="81"/>
      <c r="C4" s="81"/>
      <c r="D4" s="81"/>
      <c r="E4" s="81"/>
    </row>
    <row r="5" spans="1:5" ht="15.75" customHeight="1" x14ac:dyDescent="0.3">
      <c r="A5" s="82" t="s">
        <v>16</v>
      </c>
      <c r="B5" s="82"/>
      <c r="C5" s="82"/>
      <c r="D5" s="82"/>
      <c r="E5" s="82"/>
    </row>
    <row r="6" spans="1:5" x14ac:dyDescent="0.3">
      <c r="A6" s="4"/>
    </row>
    <row r="7" spans="1:5" x14ac:dyDescent="0.3">
      <c r="A7" s="12" t="s">
        <v>17</v>
      </c>
    </row>
    <row r="8" spans="1:5" x14ac:dyDescent="0.3">
      <c r="A8" s="1"/>
    </row>
    <row r="9" spans="1:5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5" ht="40.5" x14ac:dyDescent="0.3">
      <c r="A10" s="83"/>
      <c r="B10" s="84"/>
      <c r="C10" s="36" t="s">
        <v>19</v>
      </c>
      <c r="D10" s="36" t="s">
        <v>20</v>
      </c>
      <c r="E10" s="37" t="s">
        <v>14</v>
      </c>
    </row>
    <row r="11" spans="1:5" x14ac:dyDescent="0.3">
      <c r="A11" s="5" t="s">
        <v>21</v>
      </c>
      <c r="B11" s="6" t="s">
        <v>10</v>
      </c>
      <c r="C11" s="52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1726</v>
      </c>
      <c r="D11" s="52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1726</v>
      </c>
      <c r="E11" s="52">
        <f>'СШ №1'!E11+'СШ №2'!E11+'Макинская СШ'!E11+'Казгородокска СШ '!E11+'Донская СШ'!E11+'Амангельдинская СШ'!E11+'Невская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1726</v>
      </c>
    </row>
    <row r="12" spans="1:5" ht="25.5" x14ac:dyDescent="0.3">
      <c r="A12" s="9" t="s">
        <v>24</v>
      </c>
      <c r="B12" s="6" t="s">
        <v>2</v>
      </c>
      <c r="C12" s="18">
        <f t="shared" ref="C12:E12" si="0">(C13-C32)/C11</f>
        <v>1464.1686157589802</v>
      </c>
      <c r="D12" s="18">
        <f t="shared" si="0"/>
        <v>1464.1686157589802</v>
      </c>
      <c r="E12" s="18">
        <f t="shared" si="0"/>
        <v>1464.1686157589802</v>
      </c>
    </row>
    <row r="13" spans="1:5" ht="25.5" x14ac:dyDescent="0.3">
      <c r="A13" s="5" t="s">
        <v>11</v>
      </c>
      <c r="B13" s="6" t="s">
        <v>2</v>
      </c>
      <c r="C13" s="62">
        <f>'СШ №1'!C13+'СШ №2'!C13+'Макинская СШ'!C13+'Казгородокска СШ '!C13+'Донская СШ'!C13+'Амангельдинская СШ'!C13+'Невская СШ'!C13+'Саулинская СШ'!C13+'Енбекшильдерская СШ'!C13+'Буландинская СШ'!C13+'Когамская СШ'!C13+'Бирсуатская СШ'!C13+'Кенащинская СШ'!C13+'Мамайская ОШ'!C13+'Заураловская ОШ'!C13+'Макпальская ОШ'!C13+'Баймурзинская ОШ'!C13+'Советская ОШ'!C13+'Заозерновская ОШ'!C13+'Кызыл-Уюмская ОШ'!C13+'Яблоновская ОШ'!C13+'Алгинская ОШ'!C13+'Краснофлотская ОШ'!C13+'Кудку агашСШ'!C13+'Каратальская НШ'!C13+'Джукейская НШ'!C13+'Трудовая НШ'!C13</f>
        <v>2875481.0307999998</v>
      </c>
      <c r="D13" s="62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2875481.0307999998</v>
      </c>
      <c r="E13" s="62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2875481.0307999998</v>
      </c>
    </row>
    <row r="14" spans="1:5" x14ac:dyDescent="0.3">
      <c r="A14" s="7" t="s">
        <v>0</v>
      </c>
      <c r="B14" s="8"/>
      <c r="C14" s="38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8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8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</row>
    <row r="15" spans="1:5" ht="25.5" x14ac:dyDescent="0.3">
      <c r="A15" s="5" t="s">
        <v>12</v>
      </c>
      <c r="B15" s="6" t="s">
        <v>2</v>
      </c>
      <c r="C15" s="66">
        <f>'СШ №1'!C15+'СШ №2'!C15+'Казгородокска СШ '!C15+'Макинская СШ'!C15+'Донская СШ'!C15+'Амангельдинская СШ'!C15+'Невская СШ'!C15+'Кудку агашСШ'!C15+'Саулинская СШ'!C15+'Енбекшильдерская СШ'!C15+'Буландинская СШ'!C15+'Когамская СШ'!C15+'Бирсуатская СШ'!C15+'Кенащинская СШ'!C15+'Мамайская ОШ'!C15+'Заураловская ОШ'!C15+'Макпальская ОШ'!C15+'Баймурзинская ОШ'!C15+'Советская ОШ'!C15+'Заозерновская ОШ'!C15+'Кызыл-Уюмская ОШ'!C15+'Яблоновская ОШ'!C15+'Алгинская ОШ'!C15+'Краснофлотская ОШ'!C15+'Каратальская НШ'!C15+'Джукейская НШ'!C15+'Трудовая НШ'!C15</f>
        <v>1995941.6</v>
      </c>
      <c r="D15" s="66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1995941.6</v>
      </c>
      <c r="E15" s="66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1995941.6</v>
      </c>
    </row>
    <row r="16" spans="1:5" x14ac:dyDescent="0.3">
      <c r="A16" s="7" t="s">
        <v>1</v>
      </c>
      <c r="B16" s="8"/>
      <c r="C16" s="38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8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8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</row>
    <row r="17" spans="1:6" ht="25.5" x14ac:dyDescent="0.3">
      <c r="A17" s="5" t="s">
        <v>13</v>
      </c>
      <c r="B17" s="54" t="s">
        <v>2</v>
      </c>
      <c r="C17" s="48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142126.20000000004</v>
      </c>
      <c r="D17" s="48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147626.20000000004</v>
      </c>
      <c r="E17" s="48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147626.20000000004</v>
      </c>
    </row>
    <row r="18" spans="1:6" x14ac:dyDescent="0.3">
      <c r="A18" s="9" t="s">
        <v>4</v>
      </c>
      <c r="B18" s="10" t="s">
        <v>3</v>
      </c>
      <c r="C18" s="45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60.5</v>
      </c>
      <c r="D18" s="45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60.5</v>
      </c>
      <c r="E18" s="45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60.5</v>
      </c>
    </row>
    <row r="19" spans="1:6" ht="21.95" customHeight="1" x14ac:dyDescent="0.3">
      <c r="A19" s="9" t="s">
        <v>26</v>
      </c>
      <c r="B19" s="6" t="s">
        <v>27</v>
      </c>
      <c r="C19" s="34">
        <f>C17/C18/12*1000</f>
        <v>195766.11570247941</v>
      </c>
      <c r="D19" s="34">
        <f t="shared" ref="D19:E19" si="1">C19</f>
        <v>195766.11570247941</v>
      </c>
      <c r="E19" s="34">
        <f t="shared" si="1"/>
        <v>195766.11570247941</v>
      </c>
    </row>
    <row r="20" spans="1:6" ht="25.5" x14ac:dyDescent="0.3">
      <c r="A20" s="5" t="s">
        <v>22</v>
      </c>
      <c r="B20" s="54" t="s">
        <v>2</v>
      </c>
      <c r="C20" s="48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1458043.6999999997</v>
      </c>
      <c r="D20" s="48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1458043.6999999997</v>
      </c>
      <c r="E20" s="48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1458043.6999999997</v>
      </c>
    </row>
    <row r="21" spans="1:6" x14ac:dyDescent="0.3">
      <c r="A21" s="9" t="s">
        <v>4</v>
      </c>
      <c r="B21" s="10" t="s">
        <v>3</v>
      </c>
      <c r="C21" s="45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490.72</v>
      </c>
      <c r="D21" s="45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490.72</v>
      </c>
      <c r="E21" s="45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490.72</v>
      </c>
    </row>
    <row r="22" spans="1:6" ht="21.95" customHeight="1" x14ac:dyDescent="0.3">
      <c r="A22" s="9" t="s">
        <v>26</v>
      </c>
      <c r="B22" s="6" t="s">
        <v>27</v>
      </c>
      <c r="C22" s="34">
        <f>C20/12/C21*1000</f>
        <v>247602.79113683291</v>
      </c>
      <c r="D22" s="34">
        <f t="shared" ref="D22:E22" si="2">C22</f>
        <v>247602.79113683291</v>
      </c>
      <c r="E22" s="34">
        <f t="shared" si="2"/>
        <v>247602.79113683291</v>
      </c>
    </row>
    <row r="23" spans="1:6" ht="42" customHeight="1" x14ac:dyDescent="0.3">
      <c r="A23" s="11" t="s">
        <v>37</v>
      </c>
      <c r="B23" s="54" t="s">
        <v>2</v>
      </c>
      <c r="C23" s="48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98407.39999999998</v>
      </c>
      <c r="D23" s="48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98407.39999999998</v>
      </c>
      <c r="E23" s="48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98407.39999999998</v>
      </c>
    </row>
    <row r="24" spans="1:6" x14ac:dyDescent="0.3">
      <c r="A24" s="9" t="s">
        <v>4</v>
      </c>
      <c r="B24" s="10" t="s">
        <v>3</v>
      </c>
      <c r="C24" s="55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55.75</v>
      </c>
      <c r="D24" s="55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55.75</v>
      </c>
      <c r="E24" s="55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55.75</v>
      </c>
    </row>
    <row r="25" spans="1:6" ht="21.95" customHeight="1" x14ac:dyDescent="0.3">
      <c r="A25" s="9" t="s">
        <v>26</v>
      </c>
      <c r="B25" s="6" t="s">
        <v>27</v>
      </c>
      <c r="C25" s="34">
        <f>C23/C24/12*1000</f>
        <v>147096.2630792227</v>
      </c>
      <c r="D25" s="34">
        <f t="shared" ref="D25:E25" si="3">C25</f>
        <v>147096.2630792227</v>
      </c>
      <c r="E25" s="34">
        <f t="shared" si="3"/>
        <v>147096.2630792227</v>
      </c>
    </row>
    <row r="26" spans="1:6" ht="25.5" x14ac:dyDescent="0.3">
      <c r="A26" s="5" t="s">
        <v>23</v>
      </c>
      <c r="B26" s="54" t="s">
        <v>2</v>
      </c>
      <c r="C26" s="48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297364.3</v>
      </c>
      <c r="D26" s="48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297364.3</v>
      </c>
      <c r="E26" s="48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297364.3</v>
      </c>
    </row>
    <row r="27" spans="1:6" x14ac:dyDescent="0.3">
      <c r="A27" s="9" t="s">
        <v>4</v>
      </c>
      <c r="B27" s="10" t="s">
        <v>3</v>
      </c>
      <c r="C27" s="55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387.25</v>
      </c>
      <c r="D27" s="55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387.25</v>
      </c>
      <c r="E27" s="55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387.25</v>
      </c>
    </row>
    <row r="28" spans="1:6" ht="21.95" customHeight="1" x14ac:dyDescent="0.3">
      <c r="A28" s="9" t="s">
        <v>26</v>
      </c>
      <c r="B28" s="6" t="s">
        <v>27</v>
      </c>
      <c r="C28" s="34">
        <f>C26/12/C27*1000</f>
        <v>63990.596083494733</v>
      </c>
      <c r="D28" s="34">
        <f t="shared" ref="D28:E28" si="4">C28</f>
        <v>63990.596083494733</v>
      </c>
      <c r="E28" s="34">
        <f t="shared" si="4"/>
        <v>63990.596083494733</v>
      </c>
    </row>
    <row r="29" spans="1:6" ht="25.5" x14ac:dyDescent="0.3">
      <c r="A29" s="5" t="s">
        <v>5</v>
      </c>
      <c r="B29" s="6" t="s">
        <v>2</v>
      </c>
      <c r="C29" s="67">
        <f>'СШ №1'!C29+'СШ №2'!C29+'Макинская СШ'!C29+'Казгородокска СШ '!C29+'Донская СШ'!C29+'Амангельдинская СШ'!C29+'Невская СШ'!C29+'Саулинская СШ'!C29+'Енбекшильдерская СШ'!C29+'Буландинская СШ'!C29+'Когамская СШ'!C29+'Бирсуатская СШ'!C29+'Кенащинская СШ'!C29+'Мамайская ОШ'!C29+'Заураловская ОШ'!C29+'Макпальская ОШ'!C29+'Баймурзинская ОШ'!C29+'Советская ОШ'!C29+'Заозерновская ОШ'!C29+'Кызыл-Уюмская ОШ'!C29+'Яблоновская ОШ'!C29+'Алгинская ОШ'!C29+'Краснофлотская ОШ'!C29+'Кудку агашСШ'!C29+'Каратальская НШ'!C29+'Джукейская НШ'!C29+'Трудовая НШ'!C29</f>
        <v>200592.13079999998</v>
      </c>
      <c r="D29" s="67">
        <f>'СШ №1'!D29+'СШ №2'!D29+'Макинская СШ'!D29+'Казгородокска СШ '!D29+'Донская СШ'!D29+'Амангельдинская СШ'!D29+'Невская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200592.13079999998</v>
      </c>
      <c r="E29" s="67">
        <f>'СШ №1'!E29+'СШ №2'!E29+'Макинская СШ'!E29+'Казгородокска СШ '!E29+'Донская СШ'!E29+'Амангельдинская СШ'!E29+'Невская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200592.13079999998</v>
      </c>
      <c r="F29" s="22"/>
    </row>
    <row r="30" spans="1:6" ht="36.75" x14ac:dyDescent="0.3">
      <c r="A30" s="11" t="s">
        <v>6</v>
      </c>
      <c r="B30" s="6" t="s">
        <v>2</v>
      </c>
      <c r="C30" s="67">
        <f>'СШ №1'!C30+'СШ №2'!C30+'Макинская СШ'!C30+'Казгородокска СШ '!C30+'Донская СШ'!C30+'Амангельдинская СШ'!C30+'Невская СШ'!C30+'Саулинская СШ'!C30+'Енбекшильдерская СШ'!C30+'Буландинская СШ'!C30+'Когамская СШ'!C30+'Бирсуатская СШ'!C30+'Кенащинская СШ'!C30+'Мамайская ОШ'!C30+'Заураловская ОШ'!C30+'Макпальская ОШ'!C30+'Баймурзинская ОШ'!C30+'Советская ОШ'!C30+'Заозерновская ОШ'!C30+'Кызыл-Уюмская ОШ'!C30+'Яблоновская ОШ'!C30+'Алгинская ОШ'!C30+'Краснофлотская ОШ'!C30+'Кудку агашСШ'!C30+'Каратальская НШ'!C30+'Джукейская НШ'!C30+'Трудовая НШ'!C30</f>
        <v>118837</v>
      </c>
      <c r="D30" s="66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118837</v>
      </c>
      <c r="E30" s="66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118837</v>
      </c>
    </row>
    <row r="31" spans="1:6" ht="25.5" x14ac:dyDescent="0.3">
      <c r="A31" s="11" t="s">
        <v>7</v>
      </c>
      <c r="B31" s="6" t="s">
        <v>2</v>
      </c>
      <c r="C31" s="67">
        <f>'СШ №1'!C31+'СШ №2'!C31+'Макинская СШ'!C31+'Казгородокска СШ '!C31+'Донская СШ'!C31+'Амангельдинская СШ'!C31+'Невская СШ'!C31+'Саулинская СШ'!C31+'Енбекшильдерская СШ'!C31+'Буландинская СШ'!C31+'Когамская СШ'!C31+'Бирсуатская СШ'!C31+'Кенащинская СШ'!C31+'Мамайская ОШ'!C31+'Заураловская ОШ'!C31+'Макпальская ОШ'!C31+'Баймурзинская ОШ'!C31+'Советская ОШ'!C31+'Заозерновская ОШ'!C31+'Кызыл-Уюмская ОШ'!C31+'Яблоновская ОШ'!C31+'Алгинская ОШ'!C31+'Краснофлотская ОШ'!C31+'Кудку агашСШ'!C31+'Каратальская НШ'!C31+'Джукейская НШ'!C31+'Трудовая НШ'!C31</f>
        <v>26087</v>
      </c>
      <c r="D31" s="48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26087</v>
      </c>
      <c r="E31" s="48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26087</v>
      </c>
    </row>
    <row r="32" spans="1:6" ht="36.75" x14ac:dyDescent="0.3">
      <c r="A32" s="11" t="s">
        <v>8</v>
      </c>
      <c r="B32" s="6" t="s">
        <v>2</v>
      </c>
      <c r="C32" s="67">
        <f>'СШ №1'!C32+'СШ №2'!C32+'Макинская СШ'!C32+'Казгородокска СШ '!C32+'Донская СШ'!C32+'Амангельдинская СШ'!C32+'Невская СШ'!C32+'Саулинская СШ'!C32+'Енбекшильдерская СШ'!C32+'Буландинская СШ'!C32+'Когамская СШ'!C32+'Бирсуатская СШ'!C32+'Кенащинская СШ'!C32+'Мамайская ОШ'!C32+'Заураловская ОШ'!C32+'Макпальская ОШ'!C32+'Баймурзинская ОШ'!C32+'Советская ОШ'!C32+'Заозерновская ОШ'!C32+'Кызыл-Уюмская ОШ'!C32+'Яблоновская ОШ'!C32+'Алгинская ОШ'!C32+'Краснофлотская ОШ'!C32+'Кудку агашСШ'!C32+'Каратальская НШ'!C32+'Джукейская НШ'!C32+'Трудовая НШ'!C32</f>
        <v>348326</v>
      </c>
      <c r="D32" s="67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348326</v>
      </c>
      <c r="E32" s="67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348326</v>
      </c>
    </row>
    <row r="33" spans="1:5" ht="54" customHeight="1" x14ac:dyDescent="0.3">
      <c r="A33" s="11" t="s">
        <v>9</v>
      </c>
      <c r="B33" s="6" t="s">
        <v>2</v>
      </c>
      <c r="C33" s="67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185697.3</v>
      </c>
      <c r="D33" s="48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185697.3</v>
      </c>
      <c r="E33" s="48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185697.3</v>
      </c>
    </row>
    <row r="34" spans="1:5" x14ac:dyDescent="0.3">
      <c r="C34" s="35">
        <f>C33+C32+C31+C30+C29+C15</f>
        <v>2875481.0307999998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topLeftCell="A5" workbookViewId="0">
      <selection activeCell="D15" sqref="D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2.5" customHeight="1" x14ac:dyDescent="0.3">
      <c r="A4" s="86" t="s">
        <v>58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71</v>
      </c>
      <c r="D11" s="52">
        <f>C11</f>
        <v>71</v>
      </c>
      <c r="E11" s="52">
        <f>D11</f>
        <v>71</v>
      </c>
    </row>
    <row r="12" spans="1:7" ht="25.5" x14ac:dyDescent="0.3">
      <c r="A12" s="9" t="s">
        <v>24</v>
      </c>
      <c r="B12" s="6" t="s">
        <v>2</v>
      </c>
      <c r="C12" s="18">
        <f>(C13-C32)/C11</f>
        <v>1566.9553457746481</v>
      </c>
      <c r="D12" s="18">
        <f t="shared" ref="D12:E12" si="0">(D13-D32)/D11</f>
        <v>1566.9553457746481</v>
      </c>
      <c r="E12" s="18">
        <f t="shared" si="0"/>
        <v>1566.9553457746481</v>
      </c>
      <c r="F12" s="2" t="s">
        <v>33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111253.82955000001</v>
      </c>
      <c r="D13" s="49">
        <f t="shared" ref="D13:E13" si="1">D15+D29+D30+D33+D31+D32</f>
        <v>111253.82955000001</v>
      </c>
      <c r="E13" s="49">
        <f t="shared" si="1"/>
        <v>111253.82955000001</v>
      </c>
    </row>
    <row r="14" spans="1:7" x14ac:dyDescent="0.3">
      <c r="A14" s="7" t="s">
        <v>0</v>
      </c>
      <c r="B14" s="8"/>
      <c r="C14" s="18">
        <v>0</v>
      </c>
      <c r="D14" s="34">
        <f t="shared" ref="D14:E33" si="2">C14</f>
        <v>0</v>
      </c>
      <c r="E14" s="34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87639.1</v>
      </c>
      <c r="D15" s="49">
        <f t="shared" ref="D15:E15" si="3">D17+D20+D23+D26</f>
        <v>87639.1</v>
      </c>
      <c r="E15" s="49">
        <f t="shared" si="3"/>
        <v>87639.1</v>
      </c>
    </row>
    <row r="16" spans="1:7" x14ac:dyDescent="0.3">
      <c r="A16" s="7" t="s">
        <v>1</v>
      </c>
      <c r="B16" s="8"/>
      <c r="C16" s="18">
        <v>0</v>
      </c>
      <c r="D16" s="34">
        <f t="shared" si="2"/>
        <v>0</v>
      </c>
      <c r="E16" s="34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58">
        <v>4649.3</v>
      </c>
      <c r="D17" s="58">
        <v>4649.3</v>
      </c>
      <c r="E17" s="58">
        <f t="shared" si="2"/>
        <v>4649.3</v>
      </c>
    </row>
    <row r="18" spans="1:5" s="22" customFormat="1" x14ac:dyDescent="0.3">
      <c r="A18" s="26" t="s">
        <v>4</v>
      </c>
      <c r="B18" s="27" t="s">
        <v>3</v>
      </c>
      <c r="C18" s="41">
        <v>2</v>
      </c>
      <c r="D18" s="34">
        <f t="shared" si="2"/>
        <v>2</v>
      </c>
      <c r="E18" s="34">
        <f t="shared" si="2"/>
        <v>2</v>
      </c>
    </row>
    <row r="19" spans="1:5" s="22" customFormat="1" ht="21.95" customHeight="1" x14ac:dyDescent="0.3">
      <c r="A19" s="26" t="s">
        <v>26</v>
      </c>
      <c r="B19" s="20" t="s">
        <v>27</v>
      </c>
      <c r="C19" s="34">
        <f>C17/C18/12*1000+200</f>
        <v>193920.83333333334</v>
      </c>
      <c r="D19" s="34">
        <f t="shared" si="2"/>
        <v>193920.83333333334</v>
      </c>
      <c r="E19" s="34">
        <f t="shared" si="2"/>
        <v>193920.83333333334</v>
      </c>
    </row>
    <row r="20" spans="1:5" s="22" customFormat="1" ht="25.5" x14ac:dyDescent="0.3">
      <c r="A20" s="19" t="s">
        <v>31</v>
      </c>
      <c r="B20" s="56" t="s">
        <v>2</v>
      </c>
      <c r="C20" s="58">
        <v>63112.800000000003</v>
      </c>
      <c r="D20" s="58">
        <v>63112.800000000003</v>
      </c>
      <c r="E20" s="58">
        <f t="shared" si="2"/>
        <v>63112.800000000003</v>
      </c>
    </row>
    <row r="21" spans="1:5" s="22" customFormat="1" x14ac:dyDescent="0.3">
      <c r="A21" s="26" t="s">
        <v>4</v>
      </c>
      <c r="B21" s="27" t="s">
        <v>3</v>
      </c>
      <c r="C21" s="41">
        <v>21.17</v>
      </c>
      <c r="D21" s="34">
        <f t="shared" si="2"/>
        <v>21.17</v>
      </c>
      <c r="E21" s="34">
        <f t="shared" si="2"/>
        <v>21.17</v>
      </c>
    </row>
    <row r="22" spans="1:5" ht="21.95" customHeight="1" x14ac:dyDescent="0.3">
      <c r="A22" s="9" t="s">
        <v>26</v>
      </c>
      <c r="B22" s="6" t="s">
        <v>27</v>
      </c>
      <c r="C22" s="34">
        <f>C20/12/C21*1000</f>
        <v>248436.46669815778</v>
      </c>
      <c r="D22" s="34">
        <f t="shared" si="2"/>
        <v>248436.46669815778</v>
      </c>
      <c r="E22" s="34">
        <f t="shared" si="2"/>
        <v>248436.46669815778</v>
      </c>
    </row>
    <row r="23" spans="1:5" ht="39" x14ac:dyDescent="0.3">
      <c r="A23" s="11" t="s">
        <v>37</v>
      </c>
      <c r="B23" s="54" t="s">
        <v>2</v>
      </c>
      <c r="C23" s="58">
        <v>4693.1000000000004</v>
      </c>
      <c r="D23" s="58">
        <v>4693.1000000000004</v>
      </c>
      <c r="E23" s="58">
        <f t="shared" si="2"/>
        <v>4693.1000000000004</v>
      </c>
    </row>
    <row r="24" spans="1:5" x14ac:dyDescent="0.3">
      <c r="A24" s="9" t="s">
        <v>4</v>
      </c>
      <c r="B24" s="10" t="s">
        <v>3</v>
      </c>
      <c r="C24" s="41">
        <v>2.5</v>
      </c>
      <c r="D24" s="34">
        <f t="shared" si="2"/>
        <v>2.5</v>
      </c>
      <c r="E24" s="34">
        <f t="shared" si="2"/>
        <v>2.5</v>
      </c>
    </row>
    <row r="25" spans="1:5" ht="21.95" customHeight="1" x14ac:dyDescent="0.3">
      <c r="A25" s="9" t="s">
        <v>26</v>
      </c>
      <c r="B25" s="6" t="s">
        <v>27</v>
      </c>
      <c r="C25" s="34">
        <f>C23/C24/12*1000</f>
        <v>156436.66666666669</v>
      </c>
      <c r="D25" s="34">
        <f t="shared" si="2"/>
        <v>156436.66666666669</v>
      </c>
      <c r="E25" s="34">
        <f t="shared" si="2"/>
        <v>156436.66666666669</v>
      </c>
    </row>
    <row r="26" spans="1:5" ht="25.5" x14ac:dyDescent="0.3">
      <c r="A26" s="5" t="s">
        <v>23</v>
      </c>
      <c r="B26" s="54" t="s">
        <v>2</v>
      </c>
      <c r="C26" s="58">
        <v>15183.9</v>
      </c>
      <c r="D26" s="58">
        <v>15183.9</v>
      </c>
      <c r="E26" s="58">
        <f t="shared" si="2"/>
        <v>15183.9</v>
      </c>
    </row>
    <row r="27" spans="1:5" x14ac:dyDescent="0.3">
      <c r="A27" s="9" t="s">
        <v>4</v>
      </c>
      <c r="B27" s="10" t="s">
        <v>3</v>
      </c>
      <c r="C27" s="75">
        <v>18.75</v>
      </c>
      <c r="D27" s="34">
        <f t="shared" si="2"/>
        <v>18.75</v>
      </c>
      <c r="E27" s="34">
        <f t="shared" si="2"/>
        <v>18.75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67484.000000000015</v>
      </c>
      <c r="D28" s="34">
        <f t="shared" si="2"/>
        <v>67484.000000000015</v>
      </c>
      <c r="E28" s="34">
        <f t="shared" si="2"/>
        <v>67484.000000000015</v>
      </c>
    </row>
    <row r="29" spans="1:5" ht="25.5" x14ac:dyDescent="0.3">
      <c r="A29" s="5" t="s">
        <v>5</v>
      </c>
      <c r="B29" s="6" t="s">
        <v>2</v>
      </c>
      <c r="C29" s="49">
        <f>C15*10.05%</f>
        <v>8807.7295500000018</v>
      </c>
      <c r="D29" s="49">
        <f t="shared" ref="D29:E29" si="4">D15*10.05%</f>
        <v>8807.7295500000018</v>
      </c>
      <c r="E29" s="49">
        <f t="shared" si="4"/>
        <v>8807.7295500000018</v>
      </c>
    </row>
    <row r="30" spans="1:5" ht="36.75" x14ac:dyDescent="0.3">
      <c r="A30" s="11" t="s">
        <v>6</v>
      </c>
      <c r="B30" s="6" t="s">
        <v>2</v>
      </c>
      <c r="C30" s="49">
        <v>5619</v>
      </c>
      <c r="D30" s="49">
        <v>5619</v>
      </c>
      <c r="E30" s="58">
        <f t="shared" si="2"/>
        <v>5619</v>
      </c>
    </row>
    <row r="31" spans="1:5" ht="25.5" x14ac:dyDescent="0.3">
      <c r="A31" s="11" t="s">
        <v>7</v>
      </c>
      <c r="B31" s="6" t="s">
        <v>2</v>
      </c>
      <c r="C31" s="18">
        <v>700</v>
      </c>
      <c r="D31" s="18">
        <v>700</v>
      </c>
      <c r="E31" s="34">
        <f t="shared" si="2"/>
        <v>700</v>
      </c>
    </row>
    <row r="32" spans="1:5" ht="36.75" x14ac:dyDescent="0.3">
      <c r="A32" s="11" t="s">
        <v>8</v>
      </c>
      <c r="B32" s="6" t="s">
        <v>2</v>
      </c>
      <c r="C32" s="49"/>
      <c r="D32" s="49"/>
      <c r="E32" s="58"/>
    </row>
    <row r="33" spans="1:5" ht="38.25" customHeight="1" x14ac:dyDescent="0.3">
      <c r="A33" s="11" t="s">
        <v>9</v>
      </c>
      <c r="B33" s="6" t="s">
        <v>2</v>
      </c>
      <c r="C33" s="49">
        <v>8488</v>
      </c>
      <c r="D33" s="49">
        <v>8488</v>
      </c>
      <c r="E33" s="58">
        <f t="shared" si="2"/>
        <v>8488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C12" sqref="C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8.75" customHeight="1" x14ac:dyDescent="0.3">
      <c r="A4" s="86" t="s">
        <v>57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131</v>
      </c>
      <c r="D11" s="52">
        <f>C11</f>
        <v>131</v>
      </c>
      <c r="E11" s="52">
        <f>D11</f>
        <v>131</v>
      </c>
    </row>
    <row r="12" spans="1:7" ht="25.5" x14ac:dyDescent="0.3">
      <c r="A12" s="9" t="s">
        <v>24</v>
      </c>
      <c r="B12" s="6" t="s">
        <v>2</v>
      </c>
      <c r="C12" s="18">
        <f>(C13-C32)/C11</f>
        <v>1148.0864564885496</v>
      </c>
      <c r="D12" s="18">
        <f t="shared" ref="D12:E12" si="0">(D13-D32)/D11</f>
        <v>1148.0864564885496</v>
      </c>
      <c r="E12" s="18">
        <f t="shared" si="0"/>
        <v>1148.0864564885496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154407.32579999999</v>
      </c>
      <c r="D13" s="49">
        <f t="shared" ref="D13:E13" si="1">D15+D29+D30+D33+D31+D32</f>
        <v>154407.32579999999</v>
      </c>
      <c r="E13" s="49">
        <f t="shared" si="1"/>
        <v>154407.32579999999</v>
      </c>
    </row>
    <row r="14" spans="1:7" x14ac:dyDescent="0.3">
      <c r="A14" s="7" t="s">
        <v>0</v>
      </c>
      <c r="B14" s="8"/>
      <c r="C14" s="18">
        <v>0</v>
      </c>
      <c r="D14" s="34">
        <f t="shared" ref="D14:E33" si="2">C14</f>
        <v>0</v>
      </c>
      <c r="E14" s="34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119131.59999999999</v>
      </c>
      <c r="D15" s="49">
        <f t="shared" ref="D15:E15" si="3">D17+D20+D23+D26</f>
        <v>119131.59999999999</v>
      </c>
      <c r="E15" s="49">
        <f t="shared" si="3"/>
        <v>119131.59999999999</v>
      </c>
    </row>
    <row r="16" spans="1:7" x14ac:dyDescent="0.3">
      <c r="A16" s="7" t="s">
        <v>1</v>
      </c>
      <c r="B16" s="8"/>
      <c r="C16" s="18">
        <v>0</v>
      </c>
      <c r="D16" s="34">
        <f t="shared" si="2"/>
        <v>0</v>
      </c>
      <c r="E16" s="34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58">
        <v>8112.6</v>
      </c>
      <c r="D17" s="58">
        <v>8112.6</v>
      </c>
      <c r="E17" s="58">
        <f t="shared" si="2"/>
        <v>8112.6</v>
      </c>
    </row>
    <row r="18" spans="1:5" s="22" customFormat="1" x14ac:dyDescent="0.3">
      <c r="A18" s="26" t="s">
        <v>4</v>
      </c>
      <c r="B18" s="27" t="s">
        <v>3</v>
      </c>
      <c r="C18" s="41">
        <v>4</v>
      </c>
      <c r="D18" s="34">
        <f t="shared" si="2"/>
        <v>4</v>
      </c>
      <c r="E18" s="34">
        <f t="shared" si="2"/>
        <v>4</v>
      </c>
    </row>
    <row r="19" spans="1:5" s="22" customFormat="1" ht="21.95" customHeight="1" x14ac:dyDescent="0.3">
      <c r="A19" s="26" t="s">
        <v>26</v>
      </c>
      <c r="B19" s="20" t="s">
        <v>27</v>
      </c>
      <c r="C19" s="34">
        <f>C17/C18/12*1000+200</f>
        <v>169212.50000000003</v>
      </c>
      <c r="D19" s="34">
        <f t="shared" si="2"/>
        <v>169212.50000000003</v>
      </c>
      <c r="E19" s="34">
        <f t="shared" si="2"/>
        <v>169212.50000000003</v>
      </c>
    </row>
    <row r="20" spans="1:5" s="22" customFormat="1" ht="25.5" x14ac:dyDescent="0.3">
      <c r="A20" s="19" t="s">
        <v>31</v>
      </c>
      <c r="B20" s="56" t="s">
        <v>2</v>
      </c>
      <c r="C20" s="58">
        <v>89473.4</v>
      </c>
      <c r="D20" s="58">
        <v>89473.4</v>
      </c>
      <c r="E20" s="58">
        <f t="shared" si="2"/>
        <v>89473.4</v>
      </c>
    </row>
    <row r="21" spans="1:5" s="22" customFormat="1" x14ac:dyDescent="0.3">
      <c r="A21" s="26" t="s">
        <v>4</v>
      </c>
      <c r="B21" s="27" t="s">
        <v>3</v>
      </c>
      <c r="C21" s="41">
        <v>30.5</v>
      </c>
      <c r="D21" s="34">
        <f t="shared" si="2"/>
        <v>30.5</v>
      </c>
      <c r="E21" s="34">
        <f t="shared" si="2"/>
        <v>30.5</v>
      </c>
    </row>
    <row r="22" spans="1:5" ht="21.95" customHeight="1" x14ac:dyDescent="0.3">
      <c r="A22" s="9" t="s">
        <v>26</v>
      </c>
      <c r="B22" s="6" t="s">
        <v>27</v>
      </c>
      <c r="C22" s="34">
        <f>C20/12/C21*1000</f>
        <v>244462.8415300546</v>
      </c>
      <c r="D22" s="34">
        <f t="shared" si="2"/>
        <v>244462.8415300546</v>
      </c>
      <c r="E22" s="34">
        <f t="shared" si="2"/>
        <v>244462.8415300546</v>
      </c>
    </row>
    <row r="23" spans="1:5" ht="39" x14ac:dyDescent="0.3">
      <c r="A23" s="11" t="s">
        <v>37</v>
      </c>
      <c r="B23" s="54" t="s">
        <v>2</v>
      </c>
      <c r="C23" s="58">
        <v>5961.2</v>
      </c>
      <c r="D23" s="58">
        <v>5961.2</v>
      </c>
      <c r="E23" s="58">
        <f t="shared" si="2"/>
        <v>5961.2</v>
      </c>
    </row>
    <row r="24" spans="1:5" x14ac:dyDescent="0.3">
      <c r="A24" s="9" t="s">
        <v>4</v>
      </c>
      <c r="B24" s="10" t="s">
        <v>3</v>
      </c>
      <c r="C24" s="41">
        <v>3</v>
      </c>
      <c r="D24" s="34">
        <f t="shared" si="2"/>
        <v>3</v>
      </c>
      <c r="E24" s="34">
        <f t="shared" si="2"/>
        <v>3</v>
      </c>
    </row>
    <row r="25" spans="1:5" ht="21.95" customHeight="1" x14ac:dyDescent="0.3">
      <c r="A25" s="9" t="s">
        <v>26</v>
      </c>
      <c r="B25" s="6" t="s">
        <v>27</v>
      </c>
      <c r="C25" s="34">
        <f>C23/C24/12*1000</f>
        <v>165588.88888888888</v>
      </c>
      <c r="D25" s="34">
        <f t="shared" si="2"/>
        <v>165588.88888888888</v>
      </c>
      <c r="E25" s="34">
        <f t="shared" si="2"/>
        <v>165588.88888888888</v>
      </c>
    </row>
    <row r="26" spans="1:5" ht="25.5" x14ac:dyDescent="0.3">
      <c r="A26" s="5" t="s">
        <v>23</v>
      </c>
      <c r="B26" s="54" t="s">
        <v>2</v>
      </c>
      <c r="C26" s="58">
        <v>15584.4</v>
      </c>
      <c r="D26" s="58">
        <v>15584.4</v>
      </c>
      <c r="E26" s="58">
        <f t="shared" si="2"/>
        <v>15584.4</v>
      </c>
    </row>
    <row r="27" spans="1:5" x14ac:dyDescent="0.3">
      <c r="A27" s="9" t="s">
        <v>4</v>
      </c>
      <c r="B27" s="10" t="s">
        <v>3</v>
      </c>
      <c r="C27" s="41">
        <v>20.5</v>
      </c>
      <c r="D27" s="34">
        <f t="shared" si="2"/>
        <v>20.5</v>
      </c>
      <c r="E27" s="34">
        <f t="shared" si="2"/>
        <v>20.5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63351.219512195123</v>
      </c>
      <c r="D28" s="34">
        <f t="shared" si="2"/>
        <v>63351.219512195123</v>
      </c>
      <c r="E28" s="34">
        <f t="shared" si="2"/>
        <v>63351.219512195123</v>
      </c>
    </row>
    <row r="29" spans="1:5" ht="25.5" x14ac:dyDescent="0.3">
      <c r="A29" s="5" t="s">
        <v>5</v>
      </c>
      <c r="B29" s="6" t="s">
        <v>2</v>
      </c>
      <c r="C29" s="49">
        <f>C15*10.05%</f>
        <v>11972.7258</v>
      </c>
      <c r="D29" s="49">
        <f t="shared" ref="D29:E29" si="4">D15*10.05%</f>
        <v>11972.7258</v>
      </c>
      <c r="E29" s="49">
        <f t="shared" si="4"/>
        <v>11972.7258</v>
      </c>
    </row>
    <row r="30" spans="1:5" ht="36.75" x14ac:dyDescent="0.3">
      <c r="A30" s="11" t="s">
        <v>6</v>
      </c>
      <c r="B30" s="6" t="s">
        <v>2</v>
      </c>
      <c r="C30" s="49">
        <v>7346</v>
      </c>
      <c r="D30" s="49">
        <v>7346</v>
      </c>
      <c r="E30" s="58">
        <f t="shared" si="2"/>
        <v>7346</v>
      </c>
    </row>
    <row r="31" spans="1:5" ht="25.5" x14ac:dyDescent="0.3">
      <c r="A31" s="11" t="s">
        <v>7</v>
      </c>
      <c r="B31" s="6" t="s">
        <v>2</v>
      </c>
      <c r="C31" s="18">
        <v>700</v>
      </c>
      <c r="D31" s="18">
        <v>700</v>
      </c>
      <c r="E31" s="58">
        <f t="shared" si="2"/>
        <v>700</v>
      </c>
    </row>
    <row r="32" spans="1:5" ht="36.75" x14ac:dyDescent="0.3">
      <c r="A32" s="11" t="s">
        <v>8</v>
      </c>
      <c r="B32" s="6" t="s">
        <v>2</v>
      </c>
      <c r="C32" s="49">
        <v>4008</v>
      </c>
      <c r="D32" s="49">
        <v>4008</v>
      </c>
      <c r="E32" s="58">
        <f t="shared" si="2"/>
        <v>4008</v>
      </c>
    </row>
    <row r="33" spans="1:5" ht="38.25" customHeight="1" x14ac:dyDescent="0.3">
      <c r="A33" s="11" t="s">
        <v>9</v>
      </c>
      <c r="B33" s="6" t="s">
        <v>2</v>
      </c>
      <c r="C33" s="49">
        <v>11249</v>
      </c>
      <c r="D33" s="49">
        <v>11249</v>
      </c>
      <c r="E33" s="58">
        <f t="shared" si="2"/>
        <v>11249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4" workbookViewId="0">
      <selection activeCell="F12" sqref="F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3.7109375" style="17" customWidth="1"/>
    <col min="5" max="5" width="13.5703125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8" customHeight="1" x14ac:dyDescent="0.3">
      <c r="A4" s="86" t="s">
        <v>56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70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2">
        <v>66</v>
      </c>
      <c r="D11" s="52">
        <f>C11</f>
        <v>66</v>
      </c>
      <c r="E11" s="52">
        <f>D11</f>
        <v>66</v>
      </c>
    </row>
    <row r="12" spans="1:7" ht="25.5" x14ac:dyDescent="0.3">
      <c r="A12" s="9" t="s">
        <v>38</v>
      </c>
      <c r="B12" s="6" t="s">
        <v>2</v>
      </c>
      <c r="C12" s="18">
        <f>(C13-C32)/C11</f>
        <v>1808.3126371212122</v>
      </c>
      <c r="D12" s="18">
        <f t="shared" ref="D12:E12" si="0">(D13-D32)/D11</f>
        <v>1808.3126371212122</v>
      </c>
      <c r="E12" s="18">
        <f t="shared" si="0"/>
        <v>1808.3126371212122</v>
      </c>
    </row>
    <row r="13" spans="1:7" ht="25.5" x14ac:dyDescent="0.3">
      <c r="A13" s="5" t="s">
        <v>11</v>
      </c>
      <c r="B13" s="6" t="s">
        <v>2</v>
      </c>
      <c r="C13" s="65">
        <f>C15+C29+C30+C33+C31+C32</f>
        <v>119348.63405000001</v>
      </c>
      <c r="D13" s="65">
        <f t="shared" ref="D13:E13" si="1">D15+D29+D30+D33+D31+D32</f>
        <v>119348.63405000001</v>
      </c>
      <c r="E13" s="65">
        <f t="shared" si="1"/>
        <v>119348.63405000001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97448.1</v>
      </c>
      <c r="D15" s="49">
        <f t="shared" ref="D15:E15" si="3">D17+D20+D23+D26</f>
        <v>97448.1</v>
      </c>
      <c r="E15" s="49">
        <f t="shared" si="3"/>
        <v>97448.1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58">
        <v>7932.1</v>
      </c>
      <c r="D17" s="58">
        <v>7932.1</v>
      </c>
      <c r="E17" s="49">
        <f t="shared" si="2"/>
        <v>7932.1</v>
      </c>
    </row>
    <row r="18" spans="1:5" s="22" customFormat="1" x14ac:dyDescent="0.3">
      <c r="A18" s="26" t="s">
        <v>4</v>
      </c>
      <c r="B18" s="27" t="s">
        <v>3</v>
      </c>
      <c r="C18" s="41">
        <v>3</v>
      </c>
      <c r="D18" s="18">
        <f t="shared" si="2"/>
        <v>3</v>
      </c>
      <c r="E18" s="18">
        <f t="shared" si="2"/>
        <v>3</v>
      </c>
    </row>
    <row r="19" spans="1:5" s="22" customFormat="1" ht="21.95" customHeight="1" x14ac:dyDescent="0.3">
      <c r="A19" s="26" t="s">
        <v>26</v>
      </c>
      <c r="B19" s="20" t="s">
        <v>27</v>
      </c>
      <c r="C19" s="34">
        <f>C17/C18/12*1000+200</f>
        <v>220536.11111111109</v>
      </c>
      <c r="D19" s="18">
        <f t="shared" si="2"/>
        <v>220536.11111111109</v>
      </c>
      <c r="E19" s="18">
        <f t="shared" si="2"/>
        <v>220536.11111111109</v>
      </c>
    </row>
    <row r="20" spans="1:5" s="22" customFormat="1" ht="25.5" x14ac:dyDescent="0.3">
      <c r="A20" s="19" t="s">
        <v>31</v>
      </c>
      <c r="B20" s="56" t="s">
        <v>2</v>
      </c>
      <c r="C20" s="58">
        <v>73186.8</v>
      </c>
      <c r="D20" s="58">
        <v>73186.8</v>
      </c>
      <c r="E20" s="49">
        <f t="shared" si="2"/>
        <v>73186.8</v>
      </c>
    </row>
    <row r="21" spans="1:5" x14ac:dyDescent="0.3">
      <c r="A21" s="9" t="s">
        <v>4</v>
      </c>
      <c r="B21" s="10" t="s">
        <v>3</v>
      </c>
      <c r="C21" s="41">
        <v>24.1</v>
      </c>
      <c r="D21" s="18">
        <f t="shared" si="2"/>
        <v>24.1</v>
      </c>
      <c r="E21" s="18">
        <f t="shared" si="2"/>
        <v>24.1</v>
      </c>
    </row>
    <row r="22" spans="1:5" ht="21.95" customHeight="1" x14ac:dyDescent="0.3">
      <c r="A22" s="9" t="s">
        <v>26</v>
      </c>
      <c r="B22" s="6" t="s">
        <v>27</v>
      </c>
      <c r="C22" s="34">
        <f>C20/12/C21*1000</f>
        <v>253066.39004149378</v>
      </c>
      <c r="D22" s="18">
        <f t="shared" si="2"/>
        <v>253066.39004149378</v>
      </c>
      <c r="E22" s="18">
        <f t="shared" si="2"/>
        <v>253066.39004149378</v>
      </c>
    </row>
    <row r="23" spans="1:5" ht="39" x14ac:dyDescent="0.3">
      <c r="A23" s="11" t="s">
        <v>37</v>
      </c>
      <c r="B23" s="54" t="s">
        <v>2</v>
      </c>
      <c r="C23" s="58">
        <v>5810.7</v>
      </c>
      <c r="D23" s="58">
        <v>5810.7</v>
      </c>
      <c r="E23" s="49">
        <f t="shared" si="2"/>
        <v>5810.7</v>
      </c>
    </row>
    <row r="24" spans="1:5" x14ac:dyDescent="0.3">
      <c r="A24" s="9" t="s">
        <v>4</v>
      </c>
      <c r="B24" s="10" t="s">
        <v>3</v>
      </c>
      <c r="C24" s="41">
        <v>3</v>
      </c>
      <c r="D24" s="18">
        <f t="shared" si="2"/>
        <v>3</v>
      </c>
      <c r="E24" s="18">
        <f t="shared" si="2"/>
        <v>3</v>
      </c>
    </row>
    <row r="25" spans="1:5" ht="21.95" customHeight="1" x14ac:dyDescent="0.3">
      <c r="A25" s="9" t="s">
        <v>26</v>
      </c>
      <c r="B25" s="6" t="s">
        <v>27</v>
      </c>
      <c r="C25" s="34">
        <f>C23/C24/12*1000</f>
        <v>161408.33333333334</v>
      </c>
      <c r="D25" s="18">
        <f t="shared" si="2"/>
        <v>161408.33333333334</v>
      </c>
      <c r="E25" s="18">
        <f t="shared" si="2"/>
        <v>161408.33333333334</v>
      </c>
    </row>
    <row r="26" spans="1:5" ht="25.5" x14ac:dyDescent="0.3">
      <c r="A26" s="5" t="s">
        <v>23</v>
      </c>
      <c r="B26" s="54" t="s">
        <v>2</v>
      </c>
      <c r="C26" s="58">
        <v>10518.5</v>
      </c>
      <c r="D26" s="58">
        <v>10518.5</v>
      </c>
      <c r="E26" s="49">
        <f t="shared" si="2"/>
        <v>10518.5</v>
      </c>
    </row>
    <row r="27" spans="1:5" x14ac:dyDescent="0.3">
      <c r="A27" s="9" t="s">
        <v>4</v>
      </c>
      <c r="B27" s="10" t="s">
        <v>3</v>
      </c>
      <c r="C27" s="41">
        <v>16.5</v>
      </c>
      <c r="D27" s="18">
        <f t="shared" si="2"/>
        <v>16.5</v>
      </c>
      <c r="E27" s="18">
        <f t="shared" si="2"/>
        <v>16.5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53123.737373737371</v>
      </c>
      <c r="D28" s="18">
        <f t="shared" si="2"/>
        <v>53123.737373737371</v>
      </c>
      <c r="E28" s="18">
        <f t="shared" si="2"/>
        <v>53123.737373737371</v>
      </c>
    </row>
    <row r="29" spans="1:5" ht="25.5" x14ac:dyDescent="0.3">
      <c r="A29" s="5" t="s">
        <v>5</v>
      </c>
      <c r="B29" s="6" t="s">
        <v>2</v>
      </c>
      <c r="C29" s="49">
        <f>C15*10.05%</f>
        <v>9793.534050000002</v>
      </c>
      <c r="D29" s="49">
        <f t="shared" ref="D29:E29" si="4">D15*10.05%</f>
        <v>9793.534050000002</v>
      </c>
      <c r="E29" s="49">
        <f t="shared" si="4"/>
        <v>9793.534050000002</v>
      </c>
    </row>
    <row r="30" spans="1:5" ht="36.75" x14ac:dyDescent="0.3">
      <c r="A30" s="11" t="s">
        <v>6</v>
      </c>
      <c r="B30" s="6" t="s">
        <v>2</v>
      </c>
      <c r="C30" s="49">
        <v>4523</v>
      </c>
      <c r="D30" s="49">
        <v>4523</v>
      </c>
      <c r="E30" s="49">
        <f t="shared" si="2"/>
        <v>4523</v>
      </c>
    </row>
    <row r="31" spans="1:5" ht="25.5" x14ac:dyDescent="0.3">
      <c r="A31" s="11" t="s">
        <v>7</v>
      </c>
      <c r="B31" s="6" t="s">
        <v>2</v>
      </c>
      <c r="C31" s="18">
        <v>300</v>
      </c>
      <c r="D31" s="18">
        <v>300</v>
      </c>
      <c r="E31" s="49">
        <f t="shared" si="2"/>
        <v>300</v>
      </c>
    </row>
    <row r="32" spans="1:5" ht="36.75" x14ac:dyDescent="0.3">
      <c r="A32" s="11" t="s">
        <v>8</v>
      </c>
      <c r="B32" s="6" t="s">
        <v>2</v>
      </c>
      <c r="C32" s="49"/>
      <c r="D32" s="49"/>
      <c r="E32" s="49"/>
    </row>
    <row r="33" spans="1:5" ht="58.5" customHeight="1" x14ac:dyDescent="0.3">
      <c r="A33" s="11" t="s">
        <v>9</v>
      </c>
      <c r="B33" s="6" t="s">
        <v>2</v>
      </c>
      <c r="C33" s="49">
        <v>7284</v>
      </c>
      <c r="D33" s="49">
        <v>7284</v>
      </c>
      <c r="E33" s="49">
        <f t="shared" si="2"/>
        <v>7284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1" workbookViewId="0">
      <selection activeCell="C33" sqref="C33:D33"/>
    </sheetView>
  </sheetViews>
  <sheetFormatPr defaultColWidth="9.140625" defaultRowHeight="20.25" x14ac:dyDescent="0.3"/>
  <cols>
    <col min="1" max="1" width="63.42578125" style="2" customWidth="1"/>
    <col min="2" max="2" width="9.140625" style="3"/>
    <col min="3" max="3" width="22.7109375" style="17" customWidth="1"/>
    <col min="4" max="4" width="19.85546875" style="17" customWidth="1"/>
    <col min="5" max="5" width="12.140625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8" customHeight="1" x14ac:dyDescent="0.3">
      <c r="A4" s="86" t="s">
        <v>56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70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2">
        <v>61</v>
      </c>
      <c r="D11" s="52">
        <f>C11</f>
        <v>61</v>
      </c>
      <c r="E11" s="52">
        <f>D11</f>
        <v>61</v>
      </c>
    </row>
    <row r="12" spans="1:7" ht="25.5" x14ac:dyDescent="0.3">
      <c r="A12" s="9" t="s">
        <v>38</v>
      </c>
      <c r="B12" s="6" t="s">
        <v>2</v>
      </c>
      <c r="C12" s="18">
        <f>(C13-C32)/C11</f>
        <v>1829.4846975409835</v>
      </c>
      <c r="D12" s="18">
        <f t="shared" ref="D12:E12" si="0">(D13-D32)/D11</f>
        <v>1829.4846975409835</v>
      </c>
      <c r="E12" s="18">
        <f t="shared" si="0"/>
        <v>1829.4846975409835</v>
      </c>
    </row>
    <row r="13" spans="1:7" ht="25.5" x14ac:dyDescent="0.3">
      <c r="A13" s="5" t="s">
        <v>11</v>
      </c>
      <c r="B13" s="6" t="s">
        <v>2</v>
      </c>
      <c r="C13" s="65">
        <f>C15+C29+C30+C33+C31+C32</f>
        <v>111598.56654999999</v>
      </c>
      <c r="D13" s="65">
        <f t="shared" ref="D13:E13" si="1">D15+D29+D30+D33+D31+D32</f>
        <v>111598.56654999999</v>
      </c>
      <c r="E13" s="65">
        <f t="shared" si="1"/>
        <v>111598.56654999999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94313.099999999991</v>
      </c>
      <c r="D15" s="49">
        <f>D17+D20+D23+D26</f>
        <v>94313.099999999991</v>
      </c>
      <c r="E15" s="49">
        <f t="shared" ref="E15" si="3">E17+E20+E23+E26</f>
        <v>94313.099999999991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58">
        <v>5076.3999999999996</v>
      </c>
      <c r="D17" s="58">
        <v>5076.3999999999996</v>
      </c>
      <c r="E17" s="49">
        <f t="shared" si="2"/>
        <v>5076.3999999999996</v>
      </c>
    </row>
    <row r="18" spans="1:5" s="22" customFormat="1" x14ac:dyDescent="0.3">
      <c r="A18" s="26" t="s">
        <v>4</v>
      </c>
      <c r="B18" s="27" t="s">
        <v>3</v>
      </c>
      <c r="C18" s="41">
        <v>3</v>
      </c>
      <c r="D18" s="18">
        <f t="shared" si="2"/>
        <v>3</v>
      </c>
      <c r="E18" s="18">
        <f t="shared" si="2"/>
        <v>3</v>
      </c>
    </row>
    <row r="19" spans="1:5" s="22" customFormat="1" ht="21.95" customHeight="1" x14ac:dyDescent="0.3">
      <c r="A19" s="26" t="s">
        <v>26</v>
      </c>
      <c r="B19" s="20" t="s">
        <v>27</v>
      </c>
      <c r="C19" s="34">
        <f>C17/C18/12*1000+200</f>
        <v>141211.11111111109</v>
      </c>
      <c r="D19" s="18">
        <f t="shared" si="2"/>
        <v>141211.11111111109</v>
      </c>
      <c r="E19" s="18">
        <f t="shared" si="2"/>
        <v>141211.11111111109</v>
      </c>
    </row>
    <row r="20" spans="1:5" s="22" customFormat="1" ht="25.5" x14ac:dyDescent="0.3">
      <c r="A20" s="19" t="s">
        <v>31</v>
      </c>
      <c r="B20" s="56" t="s">
        <v>2</v>
      </c>
      <c r="C20" s="58">
        <v>70514.2</v>
      </c>
      <c r="D20" s="58">
        <v>70514.2</v>
      </c>
      <c r="E20" s="49">
        <f t="shared" si="2"/>
        <v>70514.2</v>
      </c>
    </row>
    <row r="21" spans="1:5" x14ac:dyDescent="0.3">
      <c r="A21" s="9" t="s">
        <v>4</v>
      </c>
      <c r="B21" s="10" t="s">
        <v>3</v>
      </c>
      <c r="C21" s="41">
        <v>24.1</v>
      </c>
      <c r="D21" s="18">
        <f t="shared" si="2"/>
        <v>24.1</v>
      </c>
      <c r="E21" s="18">
        <f t="shared" si="2"/>
        <v>24.1</v>
      </c>
    </row>
    <row r="22" spans="1:5" ht="21.95" customHeight="1" x14ac:dyDescent="0.3">
      <c r="A22" s="9" t="s">
        <v>26</v>
      </c>
      <c r="B22" s="6" t="s">
        <v>27</v>
      </c>
      <c r="C22" s="34">
        <f>C20/12/C21*1000</f>
        <v>243825.03457814659</v>
      </c>
      <c r="D22" s="18">
        <f t="shared" si="2"/>
        <v>243825.03457814659</v>
      </c>
      <c r="E22" s="18">
        <f t="shared" si="2"/>
        <v>243825.03457814659</v>
      </c>
    </row>
    <row r="23" spans="1:5" ht="57" x14ac:dyDescent="0.3">
      <c r="A23" s="11" t="s">
        <v>37</v>
      </c>
      <c r="B23" s="54" t="s">
        <v>2</v>
      </c>
      <c r="C23" s="58">
        <v>4069.9</v>
      </c>
      <c r="D23" s="58">
        <v>4069.9</v>
      </c>
      <c r="E23" s="49">
        <f t="shared" si="2"/>
        <v>4069.9</v>
      </c>
    </row>
    <row r="24" spans="1:5" x14ac:dyDescent="0.3">
      <c r="A24" s="9" t="s">
        <v>4</v>
      </c>
      <c r="B24" s="10" t="s">
        <v>3</v>
      </c>
      <c r="C24" s="41">
        <v>3</v>
      </c>
      <c r="D24" s="18">
        <f t="shared" si="2"/>
        <v>3</v>
      </c>
      <c r="E24" s="18">
        <f t="shared" si="2"/>
        <v>3</v>
      </c>
    </row>
    <row r="25" spans="1:5" ht="21.95" customHeight="1" x14ac:dyDescent="0.3">
      <c r="A25" s="9" t="s">
        <v>26</v>
      </c>
      <c r="B25" s="6" t="s">
        <v>27</v>
      </c>
      <c r="C25" s="34">
        <f>C23/C24/12*1000</f>
        <v>113052.7777777778</v>
      </c>
      <c r="D25" s="18">
        <f t="shared" si="2"/>
        <v>113052.7777777778</v>
      </c>
      <c r="E25" s="18">
        <f t="shared" si="2"/>
        <v>113052.7777777778</v>
      </c>
    </row>
    <row r="26" spans="1:5" ht="25.5" x14ac:dyDescent="0.3">
      <c r="A26" s="5" t="s">
        <v>23</v>
      </c>
      <c r="B26" s="54" t="s">
        <v>2</v>
      </c>
      <c r="C26" s="58">
        <v>14652.6</v>
      </c>
      <c r="D26" s="58">
        <v>14652.6</v>
      </c>
      <c r="E26" s="49">
        <f t="shared" si="2"/>
        <v>14652.6</v>
      </c>
    </row>
    <row r="27" spans="1:5" x14ac:dyDescent="0.3">
      <c r="A27" s="9" t="s">
        <v>4</v>
      </c>
      <c r="B27" s="10" t="s">
        <v>3</v>
      </c>
      <c r="C27" s="41">
        <v>16.5</v>
      </c>
      <c r="D27" s="18">
        <f t="shared" si="2"/>
        <v>16.5</v>
      </c>
      <c r="E27" s="18">
        <f t="shared" si="2"/>
        <v>16.5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74003.030303030304</v>
      </c>
      <c r="D28" s="18">
        <f t="shared" si="2"/>
        <v>74003.030303030304</v>
      </c>
      <c r="E28" s="18">
        <f t="shared" si="2"/>
        <v>74003.030303030304</v>
      </c>
    </row>
    <row r="29" spans="1:5" ht="25.5" x14ac:dyDescent="0.3">
      <c r="A29" s="5" t="s">
        <v>5</v>
      </c>
      <c r="B29" s="6" t="s">
        <v>2</v>
      </c>
      <c r="C29" s="49">
        <f>C15*10.05%</f>
        <v>9478.4665499999992</v>
      </c>
      <c r="D29" s="49">
        <f t="shared" ref="D29:E29" si="4">D15*10.05%</f>
        <v>9478.4665499999992</v>
      </c>
      <c r="E29" s="49">
        <f t="shared" si="4"/>
        <v>9478.4665499999992</v>
      </c>
    </row>
    <row r="30" spans="1:5" ht="52.5" x14ac:dyDescent="0.3">
      <c r="A30" s="11" t="s">
        <v>6</v>
      </c>
      <c r="B30" s="6" t="s">
        <v>2</v>
      </c>
      <c r="C30" s="49">
        <v>4523</v>
      </c>
      <c r="D30" s="49">
        <v>4523</v>
      </c>
      <c r="E30" s="49">
        <f t="shared" si="2"/>
        <v>4523</v>
      </c>
    </row>
    <row r="31" spans="1:5" ht="25.5" x14ac:dyDescent="0.3">
      <c r="A31" s="11" t="s">
        <v>7</v>
      </c>
      <c r="B31" s="6" t="s">
        <v>2</v>
      </c>
      <c r="C31" s="18"/>
      <c r="D31" s="18"/>
      <c r="E31" s="18"/>
    </row>
    <row r="32" spans="1:5" ht="36.75" x14ac:dyDescent="0.3">
      <c r="A32" s="11" t="s">
        <v>8</v>
      </c>
      <c r="B32" s="6" t="s">
        <v>2</v>
      </c>
      <c r="C32" s="49"/>
      <c r="D32" s="49"/>
      <c r="E32" s="49"/>
    </row>
    <row r="33" spans="1:5" ht="58.5" customHeight="1" x14ac:dyDescent="0.3">
      <c r="A33" s="11" t="s">
        <v>9</v>
      </c>
      <c r="B33" s="6" t="s">
        <v>2</v>
      </c>
      <c r="C33" s="49">
        <v>3284</v>
      </c>
      <c r="D33" s="49">
        <v>3284</v>
      </c>
      <c r="E33" s="49">
        <f t="shared" si="2"/>
        <v>3284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" right="0" top="0" bottom="0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G11" sqref="G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7" customHeight="1" x14ac:dyDescent="0.3">
      <c r="A4" s="86" t="s">
        <v>55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69</v>
      </c>
      <c r="D11" s="52">
        <f>C11</f>
        <v>69</v>
      </c>
      <c r="E11" s="52">
        <f>D11</f>
        <v>69</v>
      </c>
    </row>
    <row r="12" spans="1:7" ht="25.5" x14ac:dyDescent="0.3">
      <c r="A12" s="9" t="s">
        <v>24</v>
      </c>
      <c r="B12" s="6" t="s">
        <v>2</v>
      </c>
      <c r="C12" s="18">
        <f>(C13-C32)/C11</f>
        <v>1688.7950644927539</v>
      </c>
      <c r="D12" s="18">
        <f t="shared" ref="D12:E12" si="0">(D13-D32)/D11</f>
        <v>1688.7950644927539</v>
      </c>
      <c r="E12" s="18">
        <f t="shared" si="0"/>
        <v>1688.7950644927539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123734.85945000002</v>
      </c>
      <c r="D13" s="49">
        <f t="shared" ref="D13:E13" si="1">D15+D29+D30+D33+D31+D32</f>
        <v>123734.85945000002</v>
      </c>
      <c r="E13" s="49">
        <f t="shared" si="1"/>
        <v>123734.85945000002</v>
      </c>
    </row>
    <row r="14" spans="1:7" x14ac:dyDescent="0.3">
      <c r="A14" s="7" t="s">
        <v>0</v>
      </c>
      <c r="B14" s="8"/>
      <c r="C14" s="18"/>
      <c r="D14" s="34">
        <f t="shared" ref="D14:E33" si="2">C14</f>
        <v>0</v>
      </c>
      <c r="E14" s="34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86138.900000000009</v>
      </c>
      <c r="D15" s="49">
        <f t="shared" ref="D15:E15" si="3">D17+D20+D23+D26</f>
        <v>86138.900000000009</v>
      </c>
      <c r="E15" s="49">
        <f t="shared" si="3"/>
        <v>86138.900000000009</v>
      </c>
    </row>
    <row r="16" spans="1:7" x14ac:dyDescent="0.3">
      <c r="A16" s="7" t="s">
        <v>1</v>
      </c>
      <c r="B16" s="8"/>
      <c r="C16" s="18"/>
      <c r="D16" s="34">
        <f t="shared" si="2"/>
        <v>0</v>
      </c>
      <c r="E16" s="34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58">
        <v>7069.1</v>
      </c>
      <c r="D17" s="58">
        <v>7069.1</v>
      </c>
      <c r="E17" s="58">
        <f t="shared" si="2"/>
        <v>7069.1</v>
      </c>
    </row>
    <row r="18" spans="1:5" s="22" customFormat="1" x14ac:dyDescent="0.3">
      <c r="A18" s="26" t="s">
        <v>4</v>
      </c>
      <c r="B18" s="27" t="s">
        <v>3</v>
      </c>
      <c r="C18" s="34">
        <v>3</v>
      </c>
      <c r="D18" s="34">
        <f t="shared" si="2"/>
        <v>3</v>
      </c>
      <c r="E18" s="34">
        <f t="shared" si="2"/>
        <v>3</v>
      </c>
    </row>
    <row r="19" spans="1:5" s="22" customFormat="1" ht="21.95" customHeight="1" x14ac:dyDescent="0.3">
      <c r="A19" s="26" t="s">
        <v>26</v>
      </c>
      <c r="B19" s="20" t="s">
        <v>27</v>
      </c>
      <c r="C19" s="34">
        <f>C17/C18/12*1000+200</f>
        <v>196563.88888888891</v>
      </c>
      <c r="D19" s="34">
        <f t="shared" si="2"/>
        <v>196563.88888888891</v>
      </c>
      <c r="E19" s="34">
        <f t="shared" si="2"/>
        <v>196563.88888888891</v>
      </c>
    </row>
    <row r="20" spans="1:5" s="22" customFormat="1" ht="25.5" x14ac:dyDescent="0.3">
      <c r="A20" s="19" t="s">
        <v>31</v>
      </c>
      <c r="B20" s="56" t="s">
        <v>2</v>
      </c>
      <c r="C20" s="58">
        <v>60512.2</v>
      </c>
      <c r="D20" s="58">
        <v>60512.2</v>
      </c>
      <c r="E20" s="58">
        <f t="shared" si="2"/>
        <v>60512.2</v>
      </c>
    </row>
    <row r="21" spans="1:5" s="22" customFormat="1" x14ac:dyDescent="0.3">
      <c r="A21" s="26" t="s">
        <v>4</v>
      </c>
      <c r="B21" s="27" t="s">
        <v>3</v>
      </c>
      <c r="C21" s="34">
        <v>20.9</v>
      </c>
      <c r="D21" s="34">
        <f t="shared" si="2"/>
        <v>20.9</v>
      </c>
      <c r="E21" s="34">
        <f t="shared" si="2"/>
        <v>20.9</v>
      </c>
    </row>
    <row r="22" spans="1:5" ht="21.95" customHeight="1" x14ac:dyDescent="0.3">
      <c r="A22" s="9" t="s">
        <v>26</v>
      </c>
      <c r="B22" s="6" t="s">
        <v>27</v>
      </c>
      <c r="C22" s="34">
        <f>C20/12/C21*1000</f>
        <v>241276.71451355665</v>
      </c>
      <c r="D22" s="34">
        <f t="shared" si="2"/>
        <v>241276.71451355665</v>
      </c>
      <c r="E22" s="34">
        <f t="shared" si="2"/>
        <v>241276.71451355665</v>
      </c>
    </row>
    <row r="23" spans="1:5" ht="39" x14ac:dyDescent="0.3">
      <c r="A23" s="11" t="s">
        <v>37</v>
      </c>
      <c r="B23" s="54" t="s">
        <v>2</v>
      </c>
      <c r="C23" s="58">
        <v>5571.1</v>
      </c>
      <c r="D23" s="58">
        <v>5571.1</v>
      </c>
      <c r="E23" s="58">
        <f t="shared" si="2"/>
        <v>5571.1</v>
      </c>
    </row>
    <row r="24" spans="1:5" x14ac:dyDescent="0.3">
      <c r="A24" s="9" t="s">
        <v>4</v>
      </c>
      <c r="B24" s="10" t="s">
        <v>3</v>
      </c>
      <c r="C24" s="34">
        <v>2.5</v>
      </c>
      <c r="D24" s="34">
        <f t="shared" si="2"/>
        <v>2.5</v>
      </c>
      <c r="E24" s="34">
        <f t="shared" si="2"/>
        <v>2.5</v>
      </c>
    </row>
    <row r="25" spans="1:5" ht="21.95" customHeight="1" x14ac:dyDescent="0.3">
      <c r="A25" s="9" t="s">
        <v>26</v>
      </c>
      <c r="B25" s="6" t="s">
        <v>27</v>
      </c>
      <c r="C25" s="34">
        <f>C23/C24/12*1000</f>
        <v>185703.33333333334</v>
      </c>
      <c r="D25" s="34">
        <f t="shared" si="2"/>
        <v>185703.33333333334</v>
      </c>
      <c r="E25" s="34">
        <f t="shared" si="2"/>
        <v>185703.33333333334</v>
      </c>
    </row>
    <row r="26" spans="1:5" ht="25.5" x14ac:dyDescent="0.3">
      <c r="A26" s="5" t="s">
        <v>23</v>
      </c>
      <c r="B26" s="54" t="s">
        <v>2</v>
      </c>
      <c r="C26" s="58">
        <v>12986.5</v>
      </c>
      <c r="D26" s="58">
        <v>12986.5</v>
      </c>
      <c r="E26" s="58">
        <f t="shared" si="2"/>
        <v>12986.5</v>
      </c>
    </row>
    <row r="27" spans="1:5" x14ac:dyDescent="0.3">
      <c r="A27" s="9" t="s">
        <v>4</v>
      </c>
      <c r="B27" s="10" t="s">
        <v>3</v>
      </c>
      <c r="C27" s="34">
        <v>18.5</v>
      </c>
      <c r="D27" s="34">
        <f t="shared" si="2"/>
        <v>18.5</v>
      </c>
      <c r="E27" s="34">
        <f t="shared" si="2"/>
        <v>18.5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58497.747747747744</v>
      </c>
      <c r="D28" s="34">
        <f t="shared" si="2"/>
        <v>58497.747747747744</v>
      </c>
      <c r="E28" s="34">
        <f t="shared" si="2"/>
        <v>58497.747747747744</v>
      </c>
    </row>
    <row r="29" spans="1:5" ht="25.5" x14ac:dyDescent="0.3">
      <c r="A29" s="5" t="s">
        <v>5</v>
      </c>
      <c r="B29" s="6" t="s">
        <v>2</v>
      </c>
      <c r="C29" s="49">
        <f>C15*10.05%</f>
        <v>8656.9594500000021</v>
      </c>
      <c r="D29" s="49">
        <f t="shared" ref="D29:E29" si="4">D15*10.05%</f>
        <v>8656.9594500000021</v>
      </c>
      <c r="E29" s="49">
        <f t="shared" si="4"/>
        <v>8656.9594500000021</v>
      </c>
    </row>
    <row r="30" spans="1:5" ht="36.75" x14ac:dyDescent="0.3">
      <c r="A30" s="11" t="s">
        <v>6</v>
      </c>
      <c r="B30" s="6" t="s">
        <v>2</v>
      </c>
      <c r="C30" s="49">
        <v>6059</v>
      </c>
      <c r="D30" s="49">
        <v>6059</v>
      </c>
      <c r="E30" s="58">
        <f t="shared" si="2"/>
        <v>6059</v>
      </c>
    </row>
    <row r="31" spans="1:5" ht="25.5" x14ac:dyDescent="0.3">
      <c r="A31" s="11" t="s">
        <v>7</v>
      </c>
      <c r="B31" s="6" t="s">
        <v>2</v>
      </c>
      <c r="C31" s="49">
        <v>8085</v>
      </c>
      <c r="D31" s="49">
        <v>8085</v>
      </c>
      <c r="E31" s="58">
        <f t="shared" si="2"/>
        <v>8085</v>
      </c>
    </row>
    <row r="32" spans="1:5" ht="36.75" x14ac:dyDescent="0.3">
      <c r="A32" s="11" t="s">
        <v>8</v>
      </c>
      <c r="B32" s="6" t="s">
        <v>2</v>
      </c>
      <c r="C32" s="49">
        <v>7208</v>
      </c>
      <c r="D32" s="49">
        <v>7208</v>
      </c>
      <c r="E32" s="58">
        <f t="shared" si="2"/>
        <v>7208</v>
      </c>
    </row>
    <row r="33" spans="1:5" ht="38.25" customHeight="1" x14ac:dyDescent="0.3">
      <c r="A33" s="11" t="s">
        <v>9</v>
      </c>
      <c r="B33" s="6" t="s">
        <v>2</v>
      </c>
      <c r="C33" s="49">
        <v>7587</v>
      </c>
      <c r="D33" s="49">
        <v>7587</v>
      </c>
      <c r="E33" s="58">
        <f t="shared" si="2"/>
        <v>7587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F12" sqref="F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4.25" customHeight="1" x14ac:dyDescent="0.3">
      <c r="A4" s="86" t="s">
        <v>54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74</v>
      </c>
      <c r="D11" s="52">
        <f>C11</f>
        <v>74</v>
      </c>
      <c r="E11" s="52">
        <f>D11</f>
        <v>74</v>
      </c>
    </row>
    <row r="12" spans="1:7" ht="25.5" x14ac:dyDescent="0.3">
      <c r="A12" s="9" t="s">
        <v>24</v>
      </c>
      <c r="B12" s="6" t="s">
        <v>2</v>
      </c>
      <c r="C12" s="18">
        <f>(C13-C32)/C11</f>
        <v>1610.2097081081081</v>
      </c>
      <c r="D12" s="18">
        <f t="shared" ref="D12" si="0">(D13-D32)/D11</f>
        <v>1610.2097081081081</v>
      </c>
      <c r="E12" s="18">
        <f t="shared" ref="E12" si="1">(E13-E32)/E11</f>
        <v>1610.2097081081081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119363.5184</v>
      </c>
      <c r="D13" s="49">
        <f t="shared" ref="D13:E13" si="2">D15+D29+D30+D33+D31+D32</f>
        <v>119363.5184</v>
      </c>
      <c r="E13" s="49">
        <f t="shared" si="2"/>
        <v>119363.5184</v>
      </c>
    </row>
    <row r="14" spans="1:7" x14ac:dyDescent="0.3">
      <c r="A14" s="7" t="s">
        <v>0</v>
      </c>
      <c r="B14" s="8"/>
      <c r="C14" s="18"/>
      <c r="D14" s="18">
        <f t="shared" ref="D14:E33" si="3">C14</f>
        <v>0</v>
      </c>
      <c r="E14" s="18">
        <f t="shared" si="3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96076.800000000003</v>
      </c>
      <c r="D15" s="49">
        <f t="shared" ref="D15:E15" si="4">D17+D20+D23+D26</f>
        <v>96076.800000000003</v>
      </c>
      <c r="E15" s="49">
        <f t="shared" si="4"/>
        <v>96076.800000000003</v>
      </c>
    </row>
    <row r="16" spans="1:7" x14ac:dyDescent="0.3">
      <c r="A16" s="7" t="s">
        <v>1</v>
      </c>
      <c r="B16" s="8"/>
      <c r="C16" s="18"/>
      <c r="D16" s="18">
        <f t="shared" si="3"/>
        <v>0</v>
      </c>
      <c r="E16" s="18">
        <f t="shared" si="3"/>
        <v>0</v>
      </c>
    </row>
    <row r="17" spans="1:6" s="22" customFormat="1" ht="25.5" x14ac:dyDescent="0.3">
      <c r="A17" s="19" t="s">
        <v>30</v>
      </c>
      <c r="B17" s="56" t="s">
        <v>2</v>
      </c>
      <c r="C17" s="57">
        <v>7222.6</v>
      </c>
      <c r="D17" s="57">
        <v>7222.6</v>
      </c>
      <c r="E17" s="49">
        <f t="shared" si="3"/>
        <v>7222.6</v>
      </c>
    </row>
    <row r="18" spans="1:6" s="22" customFormat="1" x14ac:dyDescent="0.3">
      <c r="A18" s="26" t="s">
        <v>4</v>
      </c>
      <c r="B18" s="27" t="s">
        <v>3</v>
      </c>
      <c r="C18" s="43">
        <v>3</v>
      </c>
      <c r="D18" s="18">
        <f t="shared" si="3"/>
        <v>3</v>
      </c>
      <c r="E18" s="18">
        <f t="shared" si="3"/>
        <v>3</v>
      </c>
    </row>
    <row r="19" spans="1:6" s="22" customFormat="1" ht="21.95" customHeight="1" x14ac:dyDescent="0.3">
      <c r="A19" s="26" t="s">
        <v>26</v>
      </c>
      <c r="B19" s="20" t="s">
        <v>27</v>
      </c>
      <c r="C19" s="43">
        <f>C17/C18/12*1000+200</f>
        <v>200827.77777777775</v>
      </c>
      <c r="D19" s="18">
        <f t="shared" si="3"/>
        <v>200827.77777777775</v>
      </c>
      <c r="E19" s="18">
        <f t="shared" si="3"/>
        <v>200827.77777777775</v>
      </c>
    </row>
    <row r="20" spans="1:6" s="22" customFormat="1" ht="25.5" x14ac:dyDescent="0.3">
      <c r="A20" s="19" t="s">
        <v>31</v>
      </c>
      <c r="B20" s="56" t="s">
        <v>2</v>
      </c>
      <c r="C20" s="57">
        <v>70127.5</v>
      </c>
      <c r="D20" s="57">
        <v>70127.5</v>
      </c>
      <c r="E20" s="49">
        <f t="shared" si="3"/>
        <v>70127.5</v>
      </c>
    </row>
    <row r="21" spans="1:6" s="22" customFormat="1" x14ac:dyDescent="0.3">
      <c r="A21" s="26" t="s">
        <v>4</v>
      </c>
      <c r="B21" s="27" t="s">
        <v>3</v>
      </c>
      <c r="C21" s="43">
        <v>25.1</v>
      </c>
      <c r="D21" s="18">
        <f t="shared" si="3"/>
        <v>25.1</v>
      </c>
      <c r="E21" s="18">
        <f t="shared" si="3"/>
        <v>25.1</v>
      </c>
    </row>
    <row r="22" spans="1:6" ht="21.95" customHeight="1" x14ac:dyDescent="0.3">
      <c r="A22" s="9" t="s">
        <v>26</v>
      </c>
      <c r="B22" s="6" t="s">
        <v>27</v>
      </c>
      <c r="C22" s="43">
        <f>C20/12/C21*1000</f>
        <v>232827.02523240368</v>
      </c>
      <c r="D22" s="18">
        <f t="shared" si="3"/>
        <v>232827.02523240368</v>
      </c>
      <c r="E22" s="18">
        <f t="shared" si="3"/>
        <v>232827.02523240368</v>
      </c>
    </row>
    <row r="23" spans="1:6" ht="39" x14ac:dyDescent="0.3">
      <c r="A23" s="11" t="s">
        <v>37</v>
      </c>
      <c r="B23" s="54" t="s">
        <v>2</v>
      </c>
      <c r="C23" s="57">
        <v>5019.5</v>
      </c>
      <c r="D23" s="57">
        <v>5019.5</v>
      </c>
      <c r="E23" s="49">
        <f t="shared" si="3"/>
        <v>5019.5</v>
      </c>
    </row>
    <row r="24" spans="1:6" x14ac:dyDescent="0.3">
      <c r="A24" s="9" t="s">
        <v>4</v>
      </c>
      <c r="B24" s="10" t="s">
        <v>3</v>
      </c>
      <c r="C24" s="43">
        <v>3</v>
      </c>
      <c r="D24" s="18">
        <f t="shared" si="3"/>
        <v>3</v>
      </c>
      <c r="E24" s="18">
        <f t="shared" si="3"/>
        <v>3</v>
      </c>
    </row>
    <row r="25" spans="1:6" ht="21.95" customHeight="1" x14ac:dyDescent="0.3">
      <c r="A25" s="9" t="s">
        <v>26</v>
      </c>
      <c r="B25" s="6" t="s">
        <v>27</v>
      </c>
      <c r="C25" s="43">
        <f>C23/C24/12*1000</f>
        <v>139430.55555555556</v>
      </c>
      <c r="D25" s="18">
        <f t="shared" si="3"/>
        <v>139430.55555555556</v>
      </c>
      <c r="E25" s="18">
        <f t="shared" si="3"/>
        <v>139430.55555555556</v>
      </c>
      <c r="F25" s="2" t="s">
        <v>32</v>
      </c>
    </row>
    <row r="26" spans="1:6" ht="25.5" x14ac:dyDescent="0.3">
      <c r="A26" s="5" t="s">
        <v>23</v>
      </c>
      <c r="B26" s="54" t="s">
        <v>2</v>
      </c>
      <c r="C26" s="57">
        <v>13707.2</v>
      </c>
      <c r="D26" s="57">
        <v>13707.2</v>
      </c>
      <c r="E26" s="49">
        <f t="shared" si="3"/>
        <v>13707.2</v>
      </c>
    </row>
    <row r="27" spans="1:6" x14ac:dyDescent="0.3">
      <c r="A27" s="9" t="s">
        <v>4</v>
      </c>
      <c r="B27" s="10" t="s">
        <v>3</v>
      </c>
      <c r="C27" s="43">
        <v>17.5</v>
      </c>
      <c r="D27" s="18">
        <f t="shared" si="3"/>
        <v>17.5</v>
      </c>
      <c r="E27" s="18">
        <f t="shared" si="3"/>
        <v>17.5</v>
      </c>
    </row>
    <row r="28" spans="1:6" ht="21.95" customHeight="1" x14ac:dyDescent="0.3">
      <c r="A28" s="9" t="s">
        <v>26</v>
      </c>
      <c r="B28" s="6" t="s">
        <v>27</v>
      </c>
      <c r="C28" s="43">
        <f>C26/12/C27*1000</f>
        <v>65272.380952380954</v>
      </c>
      <c r="D28" s="18">
        <f t="shared" si="3"/>
        <v>65272.380952380954</v>
      </c>
      <c r="E28" s="18">
        <f t="shared" si="3"/>
        <v>65272.380952380954</v>
      </c>
    </row>
    <row r="29" spans="1:6" ht="25.5" x14ac:dyDescent="0.3">
      <c r="A29" s="5" t="s">
        <v>5</v>
      </c>
      <c r="B29" s="6" t="s">
        <v>2</v>
      </c>
      <c r="C29" s="49">
        <f>C15*10.05%</f>
        <v>9655.7184000000016</v>
      </c>
      <c r="D29" s="49">
        <f t="shared" ref="D29:E29" si="5">D15*10.05%</f>
        <v>9655.7184000000016</v>
      </c>
      <c r="E29" s="49">
        <f t="shared" si="5"/>
        <v>9655.7184000000016</v>
      </c>
    </row>
    <row r="30" spans="1:6" ht="36.75" x14ac:dyDescent="0.3">
      <c r="A30" s="11" t="s">
        <v>6</v>
      </c>
      <c r="B30" s="6" t="s">
        <v>2</v>
      </c>
      <c r="C30" s="49">
        <v>4790</v>
      </c>
      <c r="D30" s="49">
        <v>4790</v>
      </c>
      <c r="E30" s="49">
        <f t="shared" si="3"/>
        <v>4790</v>
      </c>
    </row>
    <row r="31" spans="1:6" ht="25.5" x14ac:dyDescent="0.3">
      <c r="A31" s="11" t="s">
        <v>7</v>
      </c>
      <c r="B31" s="6" t="s">
        <v>2</v>
      </c>
      <c r="C31" s="18">
        <v>700</v>
      </c>
      <c r="D31" s="18">
        <v>700</v>
      </c>
      <c r="E31" s="18">
        <f t="shared" si="3"/>
        <v>700</v>
      </c>
    </row>
    <row r="32" spans="1:6" ht="36.75" x14ac:dyDescent="0.3">
      <c r="A32" s="11" t="s">
        <v>8</v>
      </c>
      <c r="B32" s="6" t="s">
        <v>2</v>
      </c>
      <c r="C32" s="49">
        <v>208</v>
      </c>
      <c r="D32" s="49">
        <v>208</v>
      </c>
      <c r="E32" s="49">
        <f t="shared" si="3"/>
        <v>208</v>
      </c>
    </row>
    <row r="33" spans="1:5" ht="38.25" customHeight="1" x14ac:dyDescent="0.3">
      <c r="A33" s="11" t="s">
        <v>9</v>
      </c>
      <c r="B33" s="6" t="s">
        <v>2</v>
      </c>
      <c r="C33" s="49">
        <v>7933</v>
      </c>
      <c r="D33" s="49">
        <v>7933</v>
      </c>
      <c r="E33" s="49">
        <f t="shared" si="3"/>
        <v>7933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7" workbookViewId="0">
      <selection activeCell="D13" sqref="D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1.25" customHeight="1" x14ac:dyDescent="0.3">
      <c r="A4" s="86" t="s">
        <v>53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83</v>
      </c>
      <c r="D11" s="52">
        <f>C11</f>
        <v>83</v>
      </c>
      <c r="E11" s="52">
        <f>D11</f>
        <v>83</v>
      </c>
    </row>
    <row r="12" spans="1:7" ht="25.5" x14ac:dyDescent="0.3">
      <c r="A12" s="9" t="s">
        <v>24</v>
      </c>
      <c r="B12" s="6" t="s">
        <v>2</v>
      </c>
      <c r="C12" s="34">
        <f>(C13-C32)/C11</f>
        <v>1386.9992403614456</v>
      </c>
      <c r="D12" s="34">
        <f t="shared" ref="D12:E12" si="0">(D13-D32)/D11</f>
        <v>1386.9992403614456</v>
      </c>
      <c r="E12" s="34">
        <f t="shared" si="0"/>
        <v>1386.9992403614456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115120.93694999999</v>
      </c>
      <c r="D13" s="49">
        <f t="shared" ref="D13:E13" si="1">D15+D29+D30+D33+D31+D32</f>
        <v>115120.93694999999</v>
      </c>
      <c r="E13" s="49">
        <f t="shared" si="1"/>
        <v>115120.93694999999</v>
      </c>
    </row>
    <row r="14" spans="1:7" x14ac:dyDescent="0.3">
      <c r="A14" s="7" t="s">
        <v>0</v>
      </c>
      <c r="B14" s="8"/>
      <c r="C14" s="34"/>
      <c r="D14" s="34">
        <f t="shared" ref="D14:E33" si="2">C14</f>
        <v>0</v>
      </c>
      <c r="E14" s="34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58">
        <f>C17+C20+C23+C26</f>
        <v>85293.9</v>
      </c>
      <c r="D15" s="58">
        <f t="shared" ref="D15:E15" si="3">D17+D20+D23+D26</f>
        <v>85293.9</v>
      </c>
      <c r="E15" s="58">
        <f t="shared" si="3"/>
        <v>85293.9</v>
      </c>
    </row>
    <row r="16" spans="1:7" x14ac:dyDescent="0.3">
      <c r="A16" s="7" t="s">
        <v>1</v>
      </c>
      <c r="B16" s="8"/>
      <c r="C16" s="34"/>
      <c r="D16" s="34">
        <f t="shared" si="2"/>
        <v>0</v>
      </c>
      <c r="E16" s="34">
        <f t="shared" si="2"/>
        <v>0</v>
      </c>
    </row>
    <row r="17" spans="1:7" s="22" customFormat="1" ht="25.5" x14ac:dyDescent="0.3">
      <c r="A17" s="19" t="s">
        <v>30</v>
      </c>
      <c r="B17" s="56" t="s">
        <v>2</v>
      </c>
      <c r="C17" s="58">
        <v>7466.3</v>
      </c>
      <c r="D17" s="58">
        <v>7466.3</v>
      </c>
      <c r="E17" s="58">
        <f t="shared" si="2"/>
        <v>7466.3</v>
      </c>
      <c r="G17" s="22" t="s">
        <v>32</v>
      </c>
    </row>
    <row r="18" spans="1:7" s="22" customFormat="1" x14ac:dyDescent="0.3">
      <c r="A18" s="26" t="s">
        <v>4</v>
      </c>
      <c r="B18" s="27" t="s">
        <v>3</v>
      </c>
      <c r="C18" s="34">
        <v>3</v>
      </c>
      <c r="D18" s="34">
        <f t="shared" si="2"/>
        <v>3</v>
      </c>
      <c r="E18" s="34">
        <f t="shared" si="2"/>
        <v>3</v>
      </c>
    </row>
    <row r="19" spans="1:7" s="22" customFormat="1" ht="21.95" customHeight="1" x14ac:dyDescent="0.3">
      <c r="A19" s="26" t="s">
        <v>26</v>
      </c>
      <c r="B19" s="20" t="s">
        <v>27</v>
      </c>
      <c r="C19" s="34">
        <f>C17/C18/12*1000+200</f>
        <v>207597.22222222225</v>
      </c>
      <c r="D19" s="34">
        <f t="shared" si="2"/>
        <v>207597.22222222225</v>
      </c>
      <c r="E19" s="34">
        <f t="shared" si="2"/>
        <v>207597.22222222225</v>
      </c>
    </row>
    <row r="20" spans="1:7" s="22" customFormat="1" ht="25.5" x14ac:dyDescent="0.3">
      <c r="A20" s="19" t="s">
        <v>31</v>
      </c>
      <c r="B20" s="56" t="s">
        <v>2</v>
      </c>
      <c r="C20" s="58">
        <v>61826.2</v>
      </c>
      <c r="D20" s="58">
        <v>61826.2</v>
      </c>
      <c r="E20" s="58">
        <f t="shared" si="2"/>
        <v>61826.2</v>
      </c>
    </row>
    <row r="21" spans="1:7" x14ac:dyDescent="0.3">
      <c r="A21" s="9" t="s">
        <v>4</v>
      </c>
      <c r="B21" s="10" t="s">
        <v>3</v>
      </c>
      <c r="C21" s="34">
        <v>20.9</v>
      </c>
      <c r="D21" s="34">
        <f t="shared" si="2"/>
        <v>20.9</v>
      </c>
      <c r="E21" s="34">
        <f t="shared" si="2"/>
        <v>20.9</v>
      </c>
    </row>
    <row r="22" spans="1:7" ht="21.95" customHeight="1" x14ac:dyDescent="0.3">
      <c r="A22" s="9" t="s">
        <v>26</v>
      </c>
      <c r="B22" s="6" t="s">
        <v>27</v>
      </c>
      <c r="C22" s="34">
        <f>C20/12/C21*1000</f>
        <v>246515.94896331741</v>
      </c>
      <c r="D22" s="34">
        <f t="shared" si="2"/>
        <v>246515.94896331741</v>
      </c>
      <c r="E22" s="34">
        <f t="shared" si="2"/>
        <v>246515.94896331741</v>
      </c>
    </row>
    <row r="23" spans="1:7" ht="39" x14ac:dyDescent="0.3">
      <c r="A23" s="11" t="s">
        <v>37</v>
      </c>
      <c r="B23" s="54" t="s">
        <v>2</v>
      </c>
      <c r="C23" s="58">
        <v>2855.7</v>
      </c>
      <c r="D23" s="58">
        <v>2855.7</v>
      </c>
      <c r="E23" s="58">
        <f t="shared" ref="E23" si="4">D23</f>
        <v>2855.7</v>
      </c>
    </row>
    <row r="24" spans="1:7" x14ac:dyDescent="0.3">
      <c r="A24" s="9" t="s">
        <v>4</v>
      </c>
      <c r="B24" s="10" t="s">
        <v>3</v>
      </c>
      <c r="C24" s="43">
        <v>1.5</v>
      </c>
      <c r="D24" s="43">
        <v>1.5</v>
      </c>
      <c r="E24" s="43">
        <v>1.5</v>
      </c>
    </row>
    <row r="25" spans="1:7" ht="21.95" customHeight="1" x14ac:dyDescent="0.3">
      <c r="A25" s="9" t="s">
        <v>26</v>
      </c>
      <c r="B25" s="6" t="s">
        <v>27</v>
      </c>
      <c r="C25" s="43">
        <f>C23/C24/12*1000</f>
        <v>158650</v>
      </c>
      <c r="D25" s="34">
        <f t="shared" si="2"/>
        <v>158650</v>
      </c>
      <c r="E25" s="34">
        <f t="shared" si="2"/>
        <v>158650</v>
      </c>
    </row>
    <row r="26" spans="1:7" ht="25.5" x14ac:dyDescent="0.3">
      <c r="A26" s="5" t="s">
        <v>23</v>
      </c>
      <c r="B26" s="54" t="s">
        <v>2</v>
      </c>
      <c r="C26" s="57">
        <v>13145.7</v>
      </c>
      <c r="D26" s="57">
        <v>13145.7</v>
      </c>
      <c r="E26" s="58">
        <f t="shared" si="2"/>
        <v>13145.7</v>
      </c>
    </row>
    <row r="27" spans="1:7" x14ac:dyDescent="0.3">
      <c r="A27" s="9" t="s">
        <v>4</v>
      </c>
      <c r="B27" s="10" t="s">
        <v>3</v>
      </c>
      <c r="C27" s="43">
        <v>17</v>
      </c>
      <c r="D27" s="34">
        <f t="shared" si="2"/>
        <v>17</v>
      </c>
      <c r="E27" s="34">
        <f t="shared" si="2"/>
        <v>17</v>
      </c>
    </row>
    <row r="28" spans="1:7" ht="21.95" customHeight="1" x14ac:dyDescent="0.3">
      <c r="A28" s="9" t="s">
        <v>26</v>
      </c>
      <c r="B28" s="6" t="s">
        <v>27</v>
      </c>
      <c r="C28" s="43">
        <f>C26/12/C27*1000</f>
        <v>64439.705882352951</v>
      </c>
      <c r="D28" s="34">
        <f t="shared" si="2"/>
        <v>64439.705882352951</v>
      </c>
      <c r="E28" s="34">
        <f t="shared" si="2"/>
        <v>64439.705882352951</v>
      </c>
    </row>
    <row r="29" spans="1:7" ht="25.5" x14ac:dyDescent="0.3">
      <c r="A29" s="5" t="s">
        <v>5</v>
      </c>
      <c r="B29" s="6" t="s">
        <v>2</v>
      </c>
      <c r="C29" s="49">
        <f>C15*10.05%</f>
        <v>8572.0369499999997</v>
      </c>
      <c r="D29" s="49">
        <f t="shared" ref="D29:E29" si="5">D15*10.05%</f>
        <v>8572.0369499999997</v>
      </c>
      <c r="E29" s="49">
        <f t="shared" si="5"/>
        <v>8572.0369499999997</v>
      </c>
    </row>
    <row r="30" spans="1:7" ht="36.75" x14ac:dyDescent="0.3">
      <c r="A30" s="11" t="s">
        <v>6</v>
      </c>
      <c r="B30" s="6" t="s">
        <v>2</v>
      </c>
      <c r="C30" s="49">
        <v>6428</v>
      </c>
      <c r="D30" s="49">
        <v>6428</v>
      </c>
      <c r="E30" s="58">
        <f t="shared" si="2"/>
        <v>6428</v>
      </c>
    </row>
    <row r="31" spans="1:7" ht="25.5" x14ac:dyDescent="0.3">
      <c r="A31" s="11" t="s">
        <v>7</v>
      </c>
      <c r="B31" s="6" t="s">
        <v>2</v>
      </c>
      <c r="C31" s="49">
        <v>3863</v>
      </c>
      <c r="D31" s="49">
        <v>3863</v>
      </c>
      <c r="E31" s="58">
        <f t="shared" si="2"/>
        <v>3863</v>
      </c>
    </row>
    <row r="32" spans="1:7" ht="36.75" x14ac:dyDescent="0.3">
      <c r="A32" s="11" t="s">
        <v>8</v>
      </c>
      <c r="B32" s="6" t="s">
        <v>2</v>
      </c>
      <c r="C32" s="49"/>
      <c r="D32" s="49">
        <f>(C32/4)*3</f>
        <v>0</v>
      </c>
      <c r="E32" s="58"/>
    </row>
    <row r="33" spans="1:5" ht="38.25" customHeight="1" x14ac:dyDescent="0.3">
      <c r="A33" s="11" t="s">
        <v>9</v>
      </c>
      <c r="B33" s="6" t="s">
        <v>2</v>
      </c>
      <c r="C33" s="49">
        <v>10964</v>
      </c>
      <c r="D33" s="49">
        <v>10964</v>
      </c>
      <c r="E33" s="58">
        <f t="shared" si="2"/>
        <v>10964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workbookViewId="0">
      <selection activeCell="F12" sqref="F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8" customHeight="1" x14ac:dyDescent="0.3">
      <c r="A4" s="86" t="s">
        <v>52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30</v>
      </c>
      <c r="D11" s="52">
        <f>C11</f>
        <v>30</v>
      </c>
      <c r="E11" s="52">
        <f>D11</f>
        <v>30</v>
      </c>
    </row>
    <row r="12" spans="1:7" ht="25.5" x14ac:dyDescent="0.3">
      <c r="A12" s="9" t="s">
        <v>24</v>
      </c>
      <c r="B12" s="6" t="s">
        <v>2</v>
      </c>
      <c r="C12" s="18">
        <f>(C13-C32)/C11</f>
        <v>2052.5130750000003</v>
      </c>
      <c r="D12" s="18">
        <f t="shared" ref="D12:E12" si="0">(D13-D32)/D11</f>
        <v>2052.5130750000003</v>
      </c>
      <c r="E12" s="18">
        <f t="shared" si="0"/>
        <v>2052.5130750000003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86469.392250000004</v>
      </c>
      <c r="D13" s="49">
        <f t="shared" ref="D13:E13" si="1">D15+D29+D30+D33+D31+D32</f>
        <v>86469.392250000004</v>
      </c>
      <c r="E13" s="49">
        <f t="shared" si="1"/>
        <v>86469.392250000004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46884.5</v>
      </c>
      <c r="D15" s="49">
        <f t="shared" ref="D15:E15" si="3">D17+D20+D23+D26</f>
        <v>46884.5</v>
      </c>
      <c r="E15" s="49">
        <f t="shared" si="3"/>
        <v>46884.5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si="2"/>
        <v>0</v>
      </c>
    </row>
    <row r="17" spans="1:6" s="22" customFormat="1" ht="25.5" x14ac:dyDescent="0.3">
      <c r="A17" s="19" t="s">
        <v>30</v>
      </c>
      <c r="B17" s="56" t="s">
        <v>2</v>
      </c>
      <c r="C17" s="58">
        <v>4525.6000000000004</v>
      </c>
      <c r="D17" s="58">
        <v>4525.6000000000004</v>
      </c>
      <c r="E17" s="49">
        <f t="shared" si="2"/>
        <v>4525.6000000000004</v>
      </c>
    </row>
    <row r="18" spans="1:6" s="22" customFormat="1" x14ac:dyDescent="0.3">
      <c r="A18" s="26" t="s">
        <v>4</v>
      </c>
      <c r="B18" s="27" t="s">
        <v>3</v>
      </c>
      <c r="C18" s="41">
        <v>2</v>
      </c>
      <c r="D18" s="18">
        <f t="shared" si="2"/>
        <v>2</v>
      </c>
      <c r="E18" s="18">
        <f t="shared" si="2"/>
        <v>2</v>
      </c>
    </row>
    <row r="19" spans="1:6" s="22" customFormat="1" ht="21.95" customHeight="1" x14ac:dyDescent="0.3">
      <c r="A19" s="26" t="s">
        <v>26</v>
      </c>
      <c r="B19" s="20" t="s">
        <v>27</v>
      </c>
      <c r="C19" s="34">
        <f>C17/C18/12*1000+200</f>
        <v>188766.66666666669</v>
      </c>
      <c r="D19" s="18">
        <f t="shared" si="2"/>
        <v>188766.66666666669</v>
      </c>
      <c r="E19" s="18">
        <f t="shared" si="2"/>
        <v>188766.66666666669</v>
      </c>
    </row>
    <row r="20" spans="1:6" s="22" customFormat="1" ht="25.5" x14ac:dyDescent="0.3">
      <c r="A20" s="19" t="s">
        <v>31</v>
      </c>
      <c r="B20" s="56" t="s">
        <v>2</v>
      </c>
      <c r="C20" s="58">
        <v>29283.4</v>
      </c>
      <c r="D20" s="58">
        <v>29283.4</v>
      </c>
      <c r="E20" s="49">
        <f t="shared" si="2"/>
        <v>29283.4</v>
      </c>
    </row>
    <row r="21" spans="1:6" s="22" customFormat="1" x14ac:dyDescent="0.3">
      <c r="A21" s="26" t="s">
        <v>4</v>
      </c>
      <c r="B21" s="27" t="s">
        <v>3</v>
      </c>
      <c r="C21" s="41">
        <v>11.28</v>
      </c>
      <c r="D21" s="18">
        <f t="shared" si="2"/>
        <v>11.28</v>
      </c>
      <c r="E21" s="18">
        <f t="shared" si="2"/>
        <v>11.28</v>
      </c>
    </row>
    <row r="22" spans="1:6" s="22" customFormat="1" ht="21.95" customHeight="1" x14ac:dyDescent="0.3">
      <c r="A22" s="26" t="s">
        <v>26</v>
      </c>
      <c r="B22" s="20" t="s">
        <v>27</v>
      </c>
      <c r="C22" s="34">
        <f>C20/12/C21*1000</f>
        <v>216337.17494089837</v>
      </c>
      <c r="D22" s="18">
        <f t="shared" si="2"/>
        <v>216337.17494089837</v>
      </c>
      <c r="E22" s="18">
        <f t="shared" si="2"/>
        <v>216337.17494089837</v>
      </c>
    </row>
    <row r="23" spans="1:6" ht="39" x14ac:dyDescent="0.3">
      <c r="A23" s="11" t="s">
        <v>37</v>
      </c>
      <c r="B23" s="54" t="s">
        <v>2</v>
      </c>
      <c r="C23" s="58">
        <v>2347.6999999999998</v>
      </c>
      <c r="D23" s="58">
        <v>2347.6999999999998</v>
      </c>
      <c r="E23" s="49">
        <f t="shared" si="2"/>
        <v>2347.6999999999998</v>
      </c>
    </row>
    <row r="24" spans="1:6" x14ac:dyDescent="0.3">
      <c r="A24" s="9" t="s">
        <v>4</v>
      </c>
      <c r="B24" s="10" t="s">
        <v>3</v>
      </c>
      <c r="C24" s="41">
        <v>1.5</v>
      </c>
      <c r="D24" s="18">
        <f t="shared" si="2"/>
        <v>1.5</v>
      </c>
      <c r="E24" s="18">
        <f t="shared" si="2"/>
        <v>1.5</v>
      </c>
    </row>
    <row r="25" spans="1:6" ht="21.95" customHeight="1" x14ac:dyDescent="0.3">
      <c r="A25" s="9" t="s">
        <v>26</v>
      </c>
      <c r="B25" s="6" t="s">
        <v>27</v>
      </c>
      <c r="C25" s="34">
        <f>C23/C24/12*1000</f>
        <v>130427.77777777778</v>
      </c>
      <c r="D25" s="18">
        <f t="shared" si="2"/>
        <v>130427.77777777778</v>
      </c>
      <c r="E25" s="18">
        <f t="shared" si="2"/>
        <v>130427.77777777778</v>
      </c>
    </row>
    <row r="26" spans="1:6" ht="25.5" x14ac:dyDescent="0.3">
      <c r="A26" s="5" t="s">
        <v>23</v>
      </c>
      <c r="B26" s="54" t="s">
        <v>2</v>
      </c>
      <c r="C26" s="58">
        <v>10727.8</v>
      </c>
      <c r="D26" s="58">
        <v>10727.8</v>
      </c>
      <c r="E26" s="49">
        <f t="shared" si="2"/>
        <v>10727.8</v>
      </c>
    </row>
    <row r="27" spans="1:6" x14ac:dyDescent="0.3">
      <c r="A27" s="9" t="s">
        <v>4</v>
      </c>
      <c r="B27" s="10" t="s">
        <v>3</v>
      </c>
      <c r="C27" s="41">
        <v>14</v>
      </c>
      <c r="D27" s="18">
        <f t="shared" si="2"/>
        <v>14</v>
      </c>
      <c r="E27" s="18">
        <f t="shared" si="2"/>
        <v>14</v>
      </c>
    </row>
    <row r="28" spans="1:6" ht="21.95" customHeight="1" x14ac:dyDescent="0.3">
      <c r="A28" s="9" t="s">
        <v>26</v>
      </c>
      <c r="B28" s="6" t="s">
        <v>27</v>
      </c>
      <c r="C28" s="34">
        <f>C26/12/C27*1000</f>
        <v>63855.952380952374</v>
      </c>
      <c r="D28" s="18">
        <f t="shared" si="2"/>
        <v>63855.952380952374</v>
      </c>
      <c r="E28" s="18">
        <f t="shared" si="2"/>
        <v>63855.952380952374</v>
      </c>
    </row>
    <row r="29" spans="1:6" ht="25.5" x14ac:dyDescent="0.3">
      <c r="A29" s="5" t="s">
        <v>5</v>
      </c>
      <c r="B29" s="6" t="s">
        <v>2</v>
      </c>
      <c r="C29" s="49">
        <f>C15*10.05%</f>
        <v>4711.8922499999999</v>
      </c>
      <c r="D29" s="49">
        <f t="shared" ref="D29:E29" si="4">D15*10.05%</f>
        <v>4711.8922499999999</v>
      </c>
      <c r="E29" s="49">
        <f t="shared" si="4"/>
        <v>4711.8922499999999</v>
      </c>
    </row>
    <row r="30" spans="1:6" ht="36.75" x14ac:dyDescent="0.3">
      <c r="A30" s="11" t="s">
        <v>6</v>
      </c>
      <c r="B30" s="6" t="s">
        <v>2</v>
      </c>
      <c r="C30" s="49">
        <v>4510</v>
      </c>
      <c r="D30" s="49">
        <v>4510</v>
      </c>
      <c r="E30" s="49">
        <f t="shared" si="2"/>
        <v>4510</v>
      </c>
      <c r="F30" s="46"/>
    </row>
    <row r="31" spans="1:6" ht="25.5" x14ac:dyDescent="0.3">
      <c r="A31" s="11" t="s">
        <v>7</v>
      </c>
      <c r="B31" s="6" t="s">
        <v>2</v>
      </c>
      <c r="C31" s="18">
        <v>700</v>
      </c>
      <c r="D31" s="49">
        <v>700</v>
      </c>
      <c r="E31" s="18">
        <f t="shared" si="2"/>
        <v>700</v>
      </c>
    </row>
    <row r="32" spans="1:6" ht="36.75" x14ac:dyDescent="0.3">
      <c r="A32" s="11" t="s">
        <v>8</v>
      </c>
      <c r="B32" s="6" t="s">
        <v>2</v>
      </c>
      <c r="C32" s="49">
        <v>24894</v>
      </c>
      <c r="D32" s="49">
        <v>24894</v>
      </c>
      <c r="E32" s="49">
        <f t="shared" si="2"/>
        <v>24894</v>
      </c>
    </row>
    <row r="33" spans="1:5" ht="38.25" customHeight="1" x14ac:dyDescent="0.3">
      <c r="A33" s="11" t="s">
        <v>9</v>
      </c>
      <c r="B33" s="6" t="s">
        <v>2</v>
      </c>
      <c r="C33" s="49">
        <v>4769</v>
      </c>
      <c r="D33" s="49">
        <v>4769</v>
      </c>
      <c r="E33" s="49">
        <f t="shared" si="2"/>
        <v>4769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11" workbookViewId="0">
      <selection activeCell="D17" sqref="D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5.75" customHeight="1" x14ac:dyDescent="0.3">
      <c r="A4" s="86" t="s">
        <v>51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15" t="s">
        <v>19</v>
      </c>
      <c r="D10" s="15" t="s">
        <v>20</v>
      </c>
      <c r="E10" s="14" t="s">
        <v>14</v>
      </c>
    </row>
    <row r="11" spans="1:7" x14ac:dyDescent="0.3">
      <c r="A11" s="5" t="s">
        <v>21</v>
      </c>
      <c r="B11" s="6" t="s">
        <v>10</v>
      </c>
      <c r="C11" s="52">
        <v>39</v>
      </c>
      <c r="D11" s="52">
        <f>C11</f>
        <v>39</v>
      </c>
      <c r="E11" s="52">
        <f>D11</f>
        <v>39</v>
      </c>
    </row>
    <row r="12" spans="1:7" ht="25.5" x14ac:dyDescent="0.3">
      <c r="A12" s="9" t="s">
        <v>24</v>
      </c>
      <c r="B12" s="6" t="s">
        <v>2</v>
      </c>
      <c r="C12" s="16">
        <f>(C13-C32)/C11</f>
        <v>2045.8436602564104</v>
      </c>
      <c r="D12" s="16">
        <f t="shared" ref="D12:E12" si="0">(D13-D32)/D11</f>
        <v>2045.8436602564104</v>
      </c>
      <c r="E12" s="16">
        <f t="shared" si="0"/>
        <v>2045.8436602564104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101510.90275000001</v>
      </c>
      <c r="D13" s="49">
        <f t="shared" ref="D13:E13" si="1">D15+D29+D30+D33+D31+D32</f>
        <v>101510.90275000001</v>
      </c>
      <c r="E13" s="49">
        <f t="shared" si="1"/>
        <v>101510.90275000001</v>
      </c>
    </row>
    <row r="14" spans="1:7" x14ac:dyDescent="0.3">
      <c r="A14" s="7" t="s">
        <v>0</v>
      </c>
      <c r="B14" s="8"/>
      <c r="C14" s="16"/>
      <c r="D14" s="21">
        <f t="shared" ref="D14:E33" si="2">C14</f>
        <v>0</v>
      </c>
      <c r="E14" s="21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59">
        <f>C17+C20+C23+C26</f>
        <v>61705.500000000007</v>
      </c>
      <c r="D15" s="59">
        <f t="shared" ref="D15:E15" si="3">D17+D20+D23+D26</f>
        <v>61705.500000000007</v>
      </c>
      <c r="E15" s="59">
        <f t="shared" si="3"/>
        <v>61705.500000000007</v>
      </c>
    </row>
    <row r="16" spans="1:7" x14ac:dyDescent="0.3">
      <c r="A16" s="7" t="s">
        <v>1</v>
      </c>
      <c r="B16" s="8"/>
      <c r="C16" s="16"/>
      <c r="D16" s="21">
        <f t="shared" si="2"/>
        <v>0</v>
      </c>
      <c r="E16" s="21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61">
        <v>4579.8</v>
      </c>
      <c r="D17" s="61">
        <v>4579.8</v>
      </c>
      <c r="E17" s="60">
        <f t="shared" si="2"/>
        <v>4579.8</v>
      </c>
    </row>
    <row r="18" spans="1:5" s="22" customFormat="1" x14ac:dyDescent="0.3">
      <c r="A18" s="26" t="s">
        <v>4</v>
      </c>
      <c r="B18" s="27" t="s">
        <v>3</v>
      </c>
      <c r="C18" s="53">
        <v>2</v>
      </c>
      <c r="D18" s="76">
        <f t="shared" si="2"/>
        <v>2</v>
      </c>
      <c r="E18" s="76">
        <f t="shared" si="2"/>
        <v>2</v>
      </c>
    </row>
    <row r="19" spans="1:5" s="22" customFormat="1" ht="21.95" customHeight="1" x14ac:dyDescent="0.3">
      <c r="A19" s="26" t="s">
        <v>26</v>
      </c>
      <c r="B19" s="20" t="s">
        <v>27</v>
      </c>
      <c r="C19" s="30">
        <f>C17/12/C18*1000</f>
        <v>190825.00000000003</v>
      </c>
      <c r="D19" s="21">
        <f t="shared" si="2"/>
        <v>190825.00000000003</v>
      </c>
      <c r="E19" s="21">
        <f t="shared" si="2"/>
        <v>190825.00000000003</v>
      </c>
    </row>
    <row r="20" spans="1:5" s="22" customFormat="1" ht="25.5" x14ac:dyDescent="0.3">
      <c r="A20" s="19" t="s">
        <v>31</v>
      </c>
      <c r="B20" s="56" t="s">
        <v>2</v>
      </c>
      <c r="C20" s="61">
        <v>41582.800000000003</v>
      </c>
      <c r="D20" s="61">
        <v>41582.800000000003</v>
      </c>
      <c r="E20" s="58">
        <f t="shared" si="2"/>
        <v>41582.800000000003</v>
      </c>
    </row>
    <row r="21" spans="1:5" x14ac:dyDescent="0.3">
      <c r="A21" s="9" t="s">
        <v>4</v>
      </c>
      <c r="B21" s="10" t="s">
        <v>3</v>
      </c>
      <c r="C21" s="31">
        <v>14.7</v>
      </c>
      <c r="D21" s="21">
        <f t="shared" si="2"/>
        <v>14.7</v>
      </c>
      <c r="E21" s="21">
        <f t="shared" si="2"/>
        <v>14.7</v>
      </c>
    </row>
    <row r="22" spans="1:5" ht="21.95" customHeight="1" x14ac:dyDescent="0.3">
      <c r="A22" s="9" t="s">
        <v>26</v>
      </c>
      <c r="B22" s="6" t="s">
        <v>27</v>
      </c>
      <c r="C22" s="30">
        <f>C20/12/C21*1000</f>
        <v>235730.15873015876</v>
      </c>
      <c r="D22" s="21">
        <f t="shared" si="2"/>
        <v>235730.15873015876</v>
      </c>
      <c r="E22" s="21">
        <f t="shared" si="2"/>
        <v>235730.15873015876</v>
      </c>
    </row>
    <row r="23" spans="1:5" ht="39" x14ac:dyDescent="0.3">
      <c r="A23" s="11" t="s">
        <v>37</v>
      </c>
      <c r="B23" s="54" t="s">
        <v>2</v>
      </c>
      <c r="C23" s="61">
        <v>4197.5</v>
      </c>
      <c r="D23" s="61">
        <v>4197.5</v>
      </c>
      <c r="E23" s="74">
        <f t="shared" si="2"/>
        <v>4197.5</v>
      </c>
    </row>
    <row r="24" spans="1:5" x14ac:dyDescent="0.3">
      <c r="A24" s="9" t="s">
        <v>4</v>
      </c>
      <c r="B24" s="10" t="s">
        <v>3</v>
      </c>
      <c r="C24" s="53">
        <v>2</v>
      </c>
      <c r="D24" s="76">
        <f t="shared" si="2"/>
        <v>2</v>
      </c>
      <c r="E24" s="76">
        <f t="shared" si="2"/>
        <v>2</v>
      </c>
    </row>
    <row r="25" spans="1:5" ht="21.95" customHeight="1" x14ac:dyDescent="0.3">
      <c r="A25" s="9" t="s">
        <v>26</v>
      </c>
      <c r="B25" s="6" t="s">
        <v>27</v>
      </c>
      <c r="C25" s="30">
        <f>C23/C24/12*1000</f>
        <v>174895.83333333334</v>
      </c>
      <c r="D25" s="21">
        <f t="shared" si="2"/>
        <v>174895.83333333334</v>
      </c>
      <c r="E25" s="21">
        <f t="shared" si="2"/>
        <v>174895.83333333334</v>
      </c>
    </row>
    <row r="26" spans="1:5" ht="25.5" x14ac:dyDescent="0.3">
      <c r="A26" s="5" t="s">
        <v>23</v>
      </c>
      <c r="B26" s="54" t="s">
        <v>2</v>
      </c>
      <c r="C26" s="61">
        <v>11345.4</v>
      </c>
      <c r="D26" s="61">
        <v>11345.4</v>
      </c>
      <c r="E26" s="60">
        <f t="shared" si="2"/>
        <v>11345.4</v>
      </c>
    </row>
    <row r="27" spans="1:5" x14ac:dyDescent="0.3">
      <c r="A27" s="9" t="s">
        <v>4</v>
      </c>
      <c r="B27" s="10" t="s">
        <v>3</v>
      </c>
      <c r="C27" s="31">
        <v>15</v>
      </c>
      <c r="D27" s="21">
        <f t="shared" si="2"/>
        <v>15</v>
      </c>
      <c r="E27" s="21">
        <f t="shared" si="2"/>
        <v>15</v>
      </c>
    </row>
    <row r="28" spans="1:5" ht="21.95" customHeight="1" x14ac:dyDescent="0.3">
      <c r="A28" s="9" t="s">
        <v>26</v>
      </c>
      <c r="B28" s="6" t="s">
        <v>27</v>
      </c>
      <c r="C28" s="30">
        <f>C26/12/C27*1000</f>
        <v>63029.999999999993</v>
      </c>
      <c r="D28" s="21">
        <f t="shared" si="2"/>
        <v>63029.999999999993</v>
      </c>
      <c r="E28" s="21">
        <f t="shared" si="2"/>
        <v>63029.999999999993</v>
      </c>
    </row>
    <row r="29" spans="1:5" ht="25.5" x14ac:dyDescent="0.3">
      <c r="A29" s="5" t="s">
        <v>5</v>
      </c>
      <c r="B29" s="6" t="s">
        <v>2</v>
      </c>
      <c r="C29" s="49">
        <f>C15*10.05%</f>
        <v>6201.4027500000011</v>
      </c>
      <c r="D29" s="49">
        <f t="shared" ref="D29:E29" si="4">D15*10.05%</f>
        <v>6201.4027500000011</v>
      </c>
      <c r="E29" s="49">
        <f t="shared" si="4"/>
        <v>6201.4027500000011</v>
      </c>
    </row>
    <row r="30" spans="1:5" ht="36.75" x14ac:dyDescent="0.3">
      <c r="A30" s="11" t="s">
        <v>6</v>
      </c>
      <c r="B30" s="6" t="s">
        <v>2</v>
      </c>
      <c r="C30" s="59">
        <v>4362</v>
      </c>
      <c r="D30" s="59">
        <v>4362</v>
      </c>
      <c r="E30" s="60">
        <f t="shared" si="2"/>
        <v>4362</v>
      </c>
    </row>
    <row r="31" spans="1:5" ht="25.5" x14ac:dyDescent="0.3">
      <c r="A31" s="11" t="s">
        <v>7</v>
      </c>
      <c r="B31" s="6" t="s">
        <v>2</v>
      </c>
      <c r="C31" s="16">
        <v>700</v>
      </c>
      <c r="D31" s="49">
        <v>700</v>
      </c>
      <c r="E31" s="21">
        <f t="shared" si="2"/>
        <v>700</v>
      </c>
    </row>
    <row r="32" spans="1:5" ht="36.75" x14ac:dyDescent="0.3">
      <c r="A32" s="11" t="s">
        <v>8</v>
      </c>
      <c r="B32" s="6" t="s">
        <v>2</v>
      </c>
      <c r="C32" s="59">
        <v>21723</v>
      </c>
      <c r="D32" s="59">
        <v>21723</v>
      </c>
      <c r="E32" s="60">
        <f t="shared" si="2"/>
        <v>21723</v>
      </c>
    </row>
    <row r="33" spans="1:5" ht="38.25" customHeight="1" x14ac:dyDescent="0.3">
      <c r="A33" s="11" t="s">
        <v>9</v>
      </c>
      <c r="B33" s="6" t="s">
        <v>2</v>
      </c>
      <c r="C33" s="59">
        <v>6819</v>
      </c>
      <c r="D33" s="59">
        <v>6819</v>
      </c>
      <c r="E33" s="60">
        <f t="shared" si="2"/>
        <v>6819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10" workbookViewId="0">
      <selection activeCell="E20" sqref="E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0.25" customHeight="1" x14ac:dyDescent="0.3">
      <c r="A4" s="86" t="s">
        <v>50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46</v>
      </c>
      <c r="D11" s="52">
        <f>C11</f>
        <v>46</v>
      </c>
      <c r="E11" s="52">
        <f>D11</f>
        <v>46</v>
      </c>
    </row>
    <row r="12" spans="1:7" ht="25.5" x14ac:dyDescent="0.3">
      <c r="A12" s="9" t="s">
        <v>24</v>
      </c>
      <c r="B12" s="6" t="s">
        <v>2</v>
      </c>
      <c r="C12" s="18">
        <f>(C13-C32)/C11</f>
        <v>2039.1983163043476</v>
      </c>
      <c r="D12" s="18">
        <f t="shared" ref="D12:E12" si="0">(D13-D32)/D11</f>
        <v>2039.1983163043476</v>
      </c>
      <c r="E12" s="18">
        <f t="shared" si="0"/>
        <v>2039.1983163043476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93803.122549999985</v>
      </c>
      <c r="D13" s="49">
        <f t="shared" ref="D13:E13" si="1">D15+D29+D30+D33+D31+D32</f>
        <v>93803.122549999985</v>
      </c>
      <c r="E13" s="49">
        <f t="shared" si="1"/>
        <v>93803.122549999985</v>
      </c>
    </row>
    <row r="14" spans="1:7" x14ac:dyDescent="0.3">
      <c r="A14" s="7" t="s">
        <v>0</v>
      </c>
      <c r="B14" s="8"/>
      <c r="C14" s="18"/>
      <c r="D14" s="34">
        <f t="shared" ref="D14:E33" si="2">C14</f>
        <v>0</v>
      </c>
      <c r="E14" s="34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73025.099999999991</v>
      </c>
      <c r="D15" s="49">
        <f t="shared" ref="D15:E15" si="3">D17+D20+D23+D26</f>
        <v>73025.099999999991</v>
      </c>
      <c r="E15" s="49">
        <f t="shared" si="3"/>
        <v>73025.099999999991</v>
      </c>
    </row>
    <row r="16" spans="1:7" x14ac:dyDescent="0.3">
      <c r="A16" s="7" t="s">
        <v>1</v>
      </c>
      <c r="B16" s="8"/>
      <c r="C16" s="18"/>
      <c r="D16" s="34">
        <f t="shared" si="2"/>
        <v>0</v>
      </c>
      <c r="E16" s="34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57">
        <v>5427.5</v>
      </c>
      <c r="D17" s="57">
        <v>5427.5</v>
      </c>
      <c r="E17" s="58">
        <f t="shared" si="2"/>
        <v>5427.5</v>
      </c>
    </row>
    <row r="18" spans="1:5" s="22" customFormat="1" x14ac:dyDescent="0.3">
      <c r="A18" s="26" t="s">
        <v>4</v>
      </c>
      <c r="B18" s="27" t="s">
        <v>3</v>
      </c>
      <c r="C18" s="44">
        <v>2</v>
      </c>
      <c r="D18" s="34">
        <f t="shared" si="2"/>
        <v>2</v>
      </c>
      <c r="E18" s="34">
        <f t="shared" si="2"/>
        <v>2</v>
      </c>
    </row>
    <row r="19" spans="1:5" s="22" customFormat="1" ht="21.95" customHeight="1" x14ac:dyDescent="0.3">
      <c r="A19" s="26" t="s">
        <v>26</v>
      </c>
      <c r="B19" s="20" t="s">
        <v>27</v>
      </c>
      <c r="C19" s="43">
        <f>C17/C18/12*1000+200</f>
        <v>226345.83333333334</v>
      </c>
      <c r="D19" s="34">
        <f t="shared" si="2"/>
        <v>226345.83333333334</v>
      </c>
      <c r="E19" s="34">
        <f t="shared" si="2"/>
        <v>226345.83333333334</v>
      </c>
    </row>
    <row r="20" spans="1:5" s="22" customFormat="1" ht="25.5" x14ac:dyDescent="0.3">
      <c r="A20" s="19" t="s">
        <v>31</v>
      </c>
      <c r="B20" s="56" t="s">
        <v>2</v>
      </c>
      <c r="C20" s="57">
        <v>49686.7</v>
      </c>
      <c r="D20" s="57">
        <v>49686.7</v>
      </c>
      <c r="E20" s="58">
        <f t="shared" si="2"/>
        <v>49686.7</v>
      </c>
    </row>
    <row r="21" spans="1:5" s="22" customFormat="1" x14ac:dyDescent="0.3">
      <c r="A21" s="26" t="s">
        <v>4</v>
      </c>
      <c r="B21" s="27" t="s">
        <v>3</v>
      </c>
      <c r="C21" s="44">
        <v>18.3</v>
      </c>
      <c r="D21" s="34">
        <f t="shared" si="2"/>
        <v>18.3</v>
      </c>
      <c r="E21" s="34">
        <f t="shared" si="2"/>
        <v>18.3</v>
      </c>
    </row>
    <row r="22" spans="1:5" s="22" customFormat="1" ht="21.95" customHeight="1" x14ac:dyDescent="0.3">
      <c r="A22" s="26" t="s">
        <v>26</v>
      </c>
      <c r="B22" s="20" t="s">
        <v>27</v>
      </c>
      <c r="C22" s="43">
        <f>C20/12/C21*1000</f>
        <v>226260.01821493625</v>
      </c>
      <c r="D22" s="34">
        <f t="shared" si="2"/>
        <v>226260.01821493625</v>
      </c>
      <c r="E22" s="34">
        <f t="shared" si="2"/>
        <v>226260.01821493625</v>
      </c>
    </row>
    <row r="23" spans="1:5" ht="39" x14ac:dyDescent="0.3">
      <c r="A23" s="11" t="s">
        <v>37</v>
      </c>
      <c r="B23" s="54" t="s">
        <v>2</v>
      </c>
      <c r="C23" s="57">
        <v>4219.6000000000004</v>
      </c>
      <c r="D23" s="57">
        <v>4219.6000000000004</v>
      </c>
      <c r="E23" s="58">
        <f t="shared" si="2"/>
        <v>4219.6000000000004</v>
      </c>
    </row>
    <row r="24" spans="1:5" x14ac:dyDescent="0.3">
      <c r="A24" s="9" t="s">
        <v>4</v>
      </c>
      <c r="B24" s="10" t="s">
        <v>3</v>
      </c>
      <c r="C24" s="44">
        <v>2.5</v>
      </c>
      <c r="D24" s="34">
        <f t="shared" si="2"/>
        <v>2.5</v>
      </c>
      <c r="E24" s="34">
        <f t="shared" si="2"/>
        <v>2.5</v>
      </c>
    </row>
    <row r="25" spans="1:5" ht="21.95" customHeight="1" x14ac:dyDescent="0.3">
      <c r="A25" s="9" t="s">
        <v>26</v>
      </c>
      <c r="B25" s="6" t="s">
        <v>27</v>
      </c>
      <c r="C25" s="43">
        <f>C23/C24/12*1000</f>
        <v>140653.33333333334</v>
      </c>
      <c r="D25" s="34">
        <f t="shared" si="2"/>
        <v>140653.33333333334</v>
      </c>
      <c r="E25" s="34">
        <f t="shared" si="2"/>
        <v>140653.33333333334</v>
      </c>
    </row>
    <row r="26" spans="1:5" ht="25.5" x14ac:dyDescent="0.3">
      <c r="A26" s="5" t="s">
        <v>23</v>
      </c>
      <c r="B26" s="54" t="s">
        <v>2</v>
      </c>
      <c r="C26" s="57">
        <v>13691.3</v>
      </c>
      <c r="D26" s="57">
        <v>13691.3</v>
      </c>
      <c r="E26" s="58">
        <f t="shared" si="2"/>
        <v>13691.3</v>
      </c>
    </row>
    <row r="27" spans="1:5" x14ac:dyDescent="0.3">
      <c r="A27" s="9" t="s">
        <v>4</v>
      </c>
      <c r="B27" s="10" t="s">
        <v>3</v>
      </c>
      <c r="C27" s="44">
        <v>18</v>
      </c>
      <c r="D27" s="34">
        <f t="shared" si="2"/>
        <v>18</v>
      </c>
      <c r="E27" s="34">
        <f t="shared" si="2"/>
        <v>18</v>
      </c>
    </row>
    <row r="28" spans="1:5" ht="21.95" customHeight="1" x14ac:dyDescent="0.3">
      <c r="A28" s="9" t="s">
        <v>26</v>
      </c>
      <c r="B28" s="6" t="s">
        <v>27</v>
      </c>
      <c r="C28" s="43">
        <f>C26/12/C27*1000</f>
        <v>63385.648148148146</v>
      </c>
      <c r="D28" s="34">
        <f t="shared" si="2"/>
        <v>63385.648148148146</v>
      </c>
      <c r="E28" s="34">
        <f t="shared" si="2"/>
        <v>63385.648148148146</v>
      </c>
    </row>
    <row r="29" spans="1:5" ht="25.5" x14ac:dyDescent="0.3">
      <c r="A29" s="5" t="s">
        <v>5</v>
      </c>
      <c r="B29" s="6" t="s">
        <v>2</v>
      </c>
      <c r="C29" s="49">
        <f>C15*10.05%</f>
        <v>7339.0225499999997</v>
      </c>
      <c r="D29" s="49">
        <f t="shared" ref="D29:E29" si="4">D15*10.05%</f>
        <v>7339.0225499999997</v>
      </c>
      <c r="E29" s="49">
        <f t="shared" si="4"/>
        <v>7339.0225499999997</v>
      </c>
    </row>
    <row r="30" spans="1:5" ht="36.75" x14ac:dyDescent="0.3">
      <c r="A30" s="11" t="s">
        <v>6</v>
      </c>
      <c r="B30" s="6" t="s">
        <v>2</v>
      </c>
      <c r="C30" s="49">
        <v>4966</v>
      </c>
      <c r="D30" s="49">
        <v>4966</v>
      </c>
      <c r="E30" s="58">
        <f t="shared" si="2"/>
        <v>4966</v>
      </c>
    </row>
    <row r="31" spans="1:5" ht="25.5" x14ac:dyDescent="0.3">
      <c r="A31" s="11" t="s">
        <v>7</v>
      </c>
      <c r="B31" s="6" t="s">
        <v>2</v>
      </c>
      <c r="C31" s="18">
        <v>750</v>
      </c>
      <c r="D31" s="34">
        <v>750</v>
      </c>
      <c r="E31" s="34">
        <f t="shared" si="2"/>
        <v>750</v>
      </c>
    </row>
    <row r="32" spans="1:5" ht="36.75" x14ac:dyDescent="0.3">
      <c r="A32" s="11" t="s">
        <v>8</v>
      </c>
      <c r="B32" s="6" t="s">
        <v>2</v>
      </c>
      <c r="C32" s="49"/>
      <c r="D32" s="58">
        <f t="shared" si="2"/>
        <v>0</v>
      </c>
      <c r="E32" s="58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9">
        <v>7723</v>
      </c>
      <c r="D33" s="49">
        <v>7723</v>
      </c>
      <c r="E33" s="58">
        <f t="shared" si="2"/>
        <v>7723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topLeftCell="A31" workbookViewId="0">
      <selection activeCell="D18" sqref="D18:E1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7" customWidth="1"/>
    <col min="4" max="4" width="13.5703125" style="17" customWidth="1"/>
    <col min="5" max="5" width="15.85546875" style="17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40</v>
      </c>
      <c r="B2" s="80"/>
      <c r="C2" s="80"/>
      <c r="D2" s="80"/>
      <c r="E2" s="80"/>
    </row>
    <row r="3" spans="1:7" x14ac:dyDescent="0.3">
      <c r="A3" s="1"/>
    </row>
    <row r="4" spans="1:7" x14ac:dyDescent="0.3">
      <c r="A4" s="81" t="s">
        <v>34</v>
      </c>
      <c r="B4" s="81"/>
      <c r="C4" s="81"/>
      <c r="D4" s="81"/>
      <c r="E4" s="81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39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1"/>
      <c r="D11" s="51">
        <f>C11</f>
        <v>0</v>
      </c>
      <c r="E11" s="51">
        <f>D11</f>
        <v>0</v>
      </c>
    </row>
    <row r="12" spans="1:7" ht="25.5" x14ac:dyDescent="0.3">
      <c r="A12" s="9" t="s">
        <v>24</v>
      </c>
      <c r="B12" s="6" t="s">
        <v>2</v>
      </c>
      <c r="C12" s="18" t="e">
        <f>(C13-C32)/C11</f>
        <v>#DIV/0!</v>
      </c>
      <c r="D12" s="18" t="e">
        <f t="shared" ref="D12" si="0">(D13-D32)/D11</f>
        <v>#DIV/0!</v>
      </c>
      <c r="E12" s="18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49"/>
      <c r="D13" s="63">
        <f>C13</f>
        <v>0</v>
      </c>
      <c r="E13" s="63">
        <f>D13</f>
        <v>0</v>
      </c>
      <c r="F13" s="17"/>
    </row>
    <row r="14" spans="1:7" x14ac:dyDescent="0.3">
      <c r="A14" s="7" t="s">
        <v>0</v>
      </c>
      <c r="B14" s="8"/>
      <c r="C14" s="18">
        <v>0</v>
      </c>
      <c r="D14" s="18">
        <v>0</v>
      </c>
      <c r="E14" s="18">
        <v>0</v>
      </c>
      <c r="G14" s="17"/>
    </row>
    <row r="15" spans="1:7" s="22" customFormat="1" ht="25.5" x14ac:dyDescent="0.3">
      <c r="A15" s="19" t="s">
        <v>12</v>
      </c>
      <c r="B15" s="20" t="s">
        <v>2</v>
      </c>
      <c r="C15" s="49"/>
      <c r="D15" s="58">
        <f>C15</f>
        <v>0</v>
      </c>
      <c r="E15" s="58">
        <f>D15</f>
        <v>0</v>
      </c>
    </row>
    <row r="16" spans="1:7" s="22" customFormat="1" x14ac:dyDescent="0.3">
      <c r="A16" s="23" t="s">
        <v>1</v>
      </c>
      <c r="B16" s="24"/>
      <c r="C16" s="34">
        <v>0</v>
      </c>
      <c r="D16" s="34">
        <v>0</v>
      </c>
      <c r="E16" s="34">
        <v>0</v>
      </c>
    </row>
    <row r="17" spans="1:8" s="22" customFormat="1" ht="25.5" x14ac:dyDescent="0.3">
      <c r="A17" s="19" t="s">
        <v>30</v>
      </c>
      <c r="B17" s="20" t="s">
        <v>2</v>
      </c>
      <c r="C17" s="58"/>
      <c r="D17" s="58">
        <v>5500</v>
      </c>
      <c r="E17" s="58">
        <v>5500</v>
      </c>
    </row>
    <row r="18" spans="1:8" s="22" customFormat="1" x14ac:dyDescent="0.3">
      <c r="A18" s="26" t="s">
        <v>4</v>
      </c>
      <c r="B18" s="27" t="s">
        <v>3</v>
      </c>
      <c r="C18" s="34"/>
      <c r="D18" s="34"/>
      <c r="E18" s="34"/>
      <c r="F18" s="22" t="s">
        <v>32</v>
      </c>
      <c r="G18" s="22" t="s">
        <v>32</v>
      </c>
    </row>
    <row r="19" spans="1:8" s="22" customFormat="1" ht="21.95" customHeight="1" x14ac:dyDescent="0.3">
      <c r="A19" s="26" t="s">
        <v>26</v>
      </c>
      <c r="B19" s="20" t="s">
        <v>27</v>
      </c>
      <c r="C19" s="34" t="e">
        <f>C17/C18/12*1000+200</f>
        <v>#DIV/0!</v>
      </c>
      <c r="D19" s="34" t="e">
        <f t="shared" ref="D19:E33" si="2">C19</f>
        <v>#DIV/0!</v>
      </c>
      <c r="E19" s="34" t="e">
        <f t="shared" si="2"/>
        <v>#DIV/0!</v>
      </c>
    </row>
    <row r="20" spans="1:8" s="22" customFormat="1" ht="25.5" x14ac:dyDescent="0.3">
      <c r="A20" s="19" t="s">
        <v>31</v>
      </c>
      <c r="B20" s="20" t="s">
        <v>2</v>
      </c>
      <c r="C20" s="58"/>
      <c r="D20" s="58">
        <f t="shared" si="2"/>
        <v>0</v>
      </c>
      <c r="E20" s="58">
        <f t="shared" si="2"/>
        <v>0</v>
      </c>
    </row>
    <row r="21" spans="1:8" s="22" customFormat="1" x14ac:dyDescent="0.3">
      <c r="A21" s="26" t="s">
        <v>4</v>
      </c>
      <c r="B21" s="27" t="s">
        <v>3</v>
      </c>
      <c r="C21" s="34"/>
      <c r="D21" s="34">
        <f t="shared" si="2"/>
        <v>0</v>
      </c>
      <c r="E21" s="34">
        <f t="shared" si="2"/>
        <v>0</v>
      </c>
      <c r="G21" s="22" t="s">
        <v>32</v>
      </c>
      <c r="H21" s="22" t="s">
        <v>32</v>
      </c>
    </row>
    <row r="22" spans="1:8" s="22" customFormat="1" ht="21.95" customHeight="1" x14ac:dyDescent="0.3">
      <c r="A22" s="26" t="s">
        <v>26</v>
      </c>
      <c r="B22" s="20" t="s">
        <v>27</v>
      </c>
      <c r="C22" s="34" t="e">
        <f>C20/12/C21*1000</f>
        <v>#DIV/0!</v>
      </c>
      <c r="D22" s="34" t="e">
        <f t="shared" si="2"/>
        <v>#DIV/0!</v>
      </c>
      <c r="E22" s="34" t="e">
        <f t="shared" si="2"/>
        <v>#DIV/0!</v>
      </c>
    </row>
    <row r="23" spans="1:8" s="22" customFormat="1" ht="39" x14ac:dyDescent="0.3">
      <c r="A23" s="28" t="s">
        <v>37</v>
      </c>
      <c r="B23" s="20" t="s">
        <v>2</v>
      </c>
      <c r="C23" s="58"/>
      <c r="D23" s="58">
        <f t="shared" si="2"/>
        <v>0</v>
      </c>
      <c r="E23" s="58">
        <f t="shared" si="2"/>
        <v>0</v>
      </c>
    </row>
    <row r="24" spans="1:8" s="22" customFormat="1" x14ac:dyDescent="0.3">
      <c r="A24" s="26" t="s">
        <v>4</v>
      </c>
      <c r="B24" s="27" t="s">
        <v>3</v>
      </c>
      <c r="C24" s="34"/>
      <c r="D24" s="34">
        <f t="shared" si="2"/>
        <v>0</v>
      </c>
      <c r="E24" s="34">
        <f t="shared" si="2"/>
        <v>0</v>
      </c>
    </row>
    <row r="25" spans="1:8" s="22" customFormat="1" ht="21.95" customHeight="1" x14ac:dyDescent="0.3">
      <c r="A25" s="26" t="s">
        <v>26</v>
      </c>
      <c r="B25" s="20" t="s">
        <v>27</v>
      </c>
      <c r="C25" s="34" t="e">
        <f>C23/C24/12*1000</f>
        <v>#DIV/0!</v>
      </c>
      <c r="D25" s="34" t="e">
        <f t="shared" si="2"/>
        <v>#DIV/0!</v>
      </c>
      <c r="E25" s="34" t="e">
        <f t="shared" si="2"/>
        <v>#DIV/0!</v>
      </c>
    </row>
    <row r="26" spans="1:8" s="22" customFormat="1" ht="25.5" x14ac:dyDescent="0.3">
      <c r="A26" s="19" t="s">
        <v>23</v>
      </c>
      <c r="B26" s="20" t="s">
        <v>2</v>
      </c>
      <c r="C26" s="58"/>
      <c r="D26" s="58">
        <f t="shared" si="2"/>
        <v>0</v>
      </c>
      <c r="E26" s="58">
        <f t="shared" si="2"/>
        <v>0</v>
      </c>
    </row>
    <row r="27" spans="1:8" s="22" customFormat="1" x14ac:dyDescent="0.3">
      <c r="A27" s="26" t="s">
        <v>4</v>
      </c>
      <c r="B27" s="27" t="s">
        <v>3</v>
      </c>
      <c r="C27" s="34"/>
      <c r="D27" s="34">
        <f t="shared" si="2"/>
        <v>0</v>
      </c>
      <c r="E27" s="34">
        <f t="shared" si="2"/>
        <v>0</v>
      </c>
    </row>
    <row r="28" spans="1:8" s="22" customFormat="1" ht="21.95" customHeight="1" x14ac:dyDescent="0.3">
      <c r="A28" s="26" t="s">
        <v>26</v>
      </c>
      <c r="B28" s="20" t="s">
        <v>27</v>
      </c>
      <c r="C28" s="34" t="e">
        <f>C26/12/C27*1000</f>
        <v>#DIV/0!</v>
      </c>
      <c r="D28" s="34" t="e">
        <f t="shared" si="2"/>
        <v>#DIV/0!</v>
      </c>
      <c r="E28" s="34" t="e">
        <f t="shared" si="2"/>
        <v>#DIV/0!</v>
      </c>
    </row>
    <row r="29" spans="1:8" s="22" customFormat="1" ht="25.5" x14ac:dyDescent="0.3">
      <c r="A29" s="19" t="s">
        <v>5</v>
      </c>
      <c r="B29" s="20" t="s">
        <v>2</v>
      </c>
      <c r="C29" s="49"/>
      <c r="D29" s="49">
        <f t="shared" si="2"/>
        <v>0</v>
      </c>
      <c r="E29" s="49">
        <f t="shared" si="2"/>
        <v>0</v>
      </c>
    </row>
    <row r="30" spans="1:8" s="22" customFormat="1" ht="36.75" x14ac:dyDescent="0.3">
      <c r="A30" s="28" t="s">
        <v>6</v>
      </c>
      <c r="B30" s="20" t="s">
        <v>2</v>
      </c>
      <c r="C30" s="58"/>
      <c r="D30" s="58">
        <f t="shared" si="2"/>
        <v>0</v>
      </c>
      <c r="E30" s="58">
        <f t="shared" si="2"/>
        <v>0</v>
      </c>
    </row>
    <row r="31" spans="1:8" ht="25.5" x14ac:dyDescent="0.3">
      <c r="A31" s="11" t="s">
        <v>7</v>
      </c>
      <c r="B31" s="6" t="s">
        <v>2</v>
      </c>
      <c r="C31" s="49"/>
      <c r="D31" s="58">
        <f t="shared" si="2"/>
        <v>0</v>
      </c>
      <c r="E31" s="58">
        <f t="shared" si="2"/>
        <v>0</v>
      </c>
    </row>
    <row r="32" spans="1:8" ht="36.75" x14ac:dyDescent="0.3">
      <c r="A32" s="11" t="s">
        <v>8</v>
      </c>
      <c r="B32" s="6" t="s">
        <v>2</v>
      </c>
      <c r="C32" s="49"/>
      <c r="D32" s="58">
        <v>0</v>
      </c>
      <c r="E32" s="58">
        <v>0</v>
      </c>
    </row>
    <row r="33" spans="1:5" ht="38.25" customHeight="1" x14ac:dyDescent="0.3">
      <c r="A33" s="11" t="s">
        <v>9</v>
      </c>
      <c r="B33" s="6" t="s">
        <v>2</v>
      </c>
      <c r="C33" s="49"/>
      <c r="D33" s="58">
        <f t="shared" si="2"/>
        <v>0</v>
      </c>
      <c r="E33" s="58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E15" sqref="E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x14ac:dyDescent="0.3">
      <c r="A4" s="81" t="s">
        <v>36</v>
      </c>
      <c r="B4" s="81"/>
      <c r="C4" s="81"/>
      <c r="D4" s="81"/>
      <c r="E4" s="81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76</v>
      </c>
      <c r="D11" s="52">
        <f>C11</f>
        <v>76</v>
      </c>
      <c r="E11" s="52">
        <f>D11</f>
        <v>76</v>
      </c>
    </row>
    <row r="12" spans="1:7" ht="25.5" x14ac:dyDescent="0.3">
      <c r="A12" s="9" t="s">
        <v>24</v>
      </c>
      <c r="B12" s="6" t="s">
        <v>2</v>
      </c>
      <c r="C12" s="18">
        <f>(C13-C32)/C11</f>
        <v>1062.9999875000001</v>
      </c>
      <c r="D12" s="18">
        <f t="shared" ref="D12:E12" si="0">(D13-D32)/D11</f>
        <v>1062.9999875000001</v>
      </c>
      <c r="E12" s="18">
        <f t="shared" si="0"/>
        <v>1062.9999875000001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80787.999050000013</v>
      </c>
      <c r="D13" s="49">
        <f t="shared" ref="D13:E13" si="1">D15+D29+D30+D33+D31+D32</f>
        <v>80787.999050000013</v>
      </c>
      <c r="E13" s="49">
        <f t="shared" si="1"/>
        <v>80787.999050000013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62178.100000000006</v>
      </c>
      <c r="D15" s="49">
        <f t="shared" ref="D15:E15" si="3">D17+D20+D23+D26</f>
        <v>62178.100000000006</v>
      </c>
      <c r="E15" s="49">
        <f t="shared" si="3"/>
        <v>62178.100000000006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57">
        <v>4839.8999999999996</v>
      </c>
      <c r="D17" s="57">
        <v>4839.8999999999996</v>
      </c>
      <c r="E17" s="49">
        <f t="shared" si="2"/>
        <v>4839.8999999999996</v>
      </c>
    </row>
    <row r="18" spans="1:5" s="22" customFormat="1" x14ac:dyDescent="0.3">
      <c r="A18" s="26" t="s">
        <v>4</v>
      </c>
      <c r="B18" s="27" t="s">
        <v>3</v>
      </c>
      <c r="C18" s="44">
        <v>2</v>
      </c>
      <c r="D18" s="18">
        <f t="shared" si="2"/>
        <v>2</v>
      </c>
      <c r="E18" s="18">
        <f t="shared" si="2"/>
        <v>2</v>
      </c>
    </row>
    <row r="19" spans="1:5" s="22" customFormat="1" ht="21.95" customHeight="1" x14ac:dyDescent="0.3">
      <c r="A19" s="26" t="s">
        <v>26</v>
      </c>
      <c r="B19" s="20" t="s">
        <v>27</v>
      </c>
      <c r="C19" s="43">
        <f>C17/C18/12*1000+200</f>
        <v>201862.5</v>
      </c>
      <c r="D19" s="18">
        <f t="shared" si="2"/>
        <v>201862.5</v>
      </c>
      <c r="E19" s="18">
        <f t="shared" si="2"/>
        <v>201862.5</v>
      </c>
    </row>
    <row r="20" spans="1:5" s="22" customFormat="1" ht="25.5" x14ac:dyDescent="0.3">
      <c r="A20" s="19" t="s">
        <v>31</v>
      </c>
      <c r="B20" s="56" t="s">
        <v>2</v>
      </c>
      <c r="C20" s="57">
        <v>40479.5</v>
      </c>
      <c r="D20" s="57">
        <v>40479.5</v>
      </c>
      <c r="E20" s="49">
        <f t="shared" si="2"/>
        <v>40479.5</v>
      </c>
    </row>
    <row r="21" spans="1:5" s="22" customFormat="1" x14ac:dyDescent="0.3">
      <c r="A21" s="26" t="s">
        <v>4</v>
      </c>
      <c r="B21" s="27" t="s">
        <v>3</v>
      </c>
      <c r="C21" s="44">
        <v>14.4</v>
      </c>
      <c r="D21" s="18">
        <f t="shared" si="2"/>
        <v>14.4</v>
      </c>
      <c r="E21" s="18">
        <f t="shared" si="2"/>
        <v>14.4</v>
      </c>
    </row>
    <row r="22" spans="1:5" ht="21.95" customHeight="1" x14ac:dyDescent="0.3">
      <c r="A22" s="9" t="s">
        <v>26</v>
      </c>
      <c r="B22" s="6" t="s">
        <v>27</v>
      </c>
      <c r="C22" s="43">
        <f>C20/12/C21*1000</f>
        <v>234256.36574074073</v>
      </c>
      <c r="D22" s="18">
        <f t="shared" si="2"/>
        <v>234256.36574074073</v>
      </c>
      <c r="E22" s="18">
        <f t="shared" si="2"/>
        <v>234256.36574074073</v>
      </c>
    </row>
    <row r="23" spans="1:5" ht="39" x14ac:dyDescent="0.3">
      <c r="A23" s="11" t="s">
        <v>37</v>
      </c>
      <c r="B23" s="54" t="s">
        <v>2</v>
      </c>
      <c r="C23" s="57">
        <v>2671.8</v>
      </c>
      <c r="D23" s="57">
        <v>2671.8</v>
      </c>
      <c r="E23" s="49">
        <f t="shared" si="2"/>
        <v>2671.8</v>
      </c>
    </row>
    <row r="24" spans="1:5" x14ac:dyDescent="0.3">
      <c r="A24" s="9" t="s">
        <v>4</v>
      </c>
      <c r="B24" s="10" t="s">
        <v>3</v>
      </c>
      <c r="C24" s="44">
        <v>1.5</v>
      </c>
      <c r="D24" s="18">
        <f t="shared" si="2"/>
        <v>1.5</v>
      </c>
      <c r="E24" s="18">
        <f t="shared" si="2"/>
        <v>1.5</v>
      </c>
    </row>
    <row r="25" spans="1:5" ht="21.95" customHeight="1" x14ac:dyDescent="0.3">
      <c r="A25" s="9" t="s">
        <v>26</v>
      </c>
      <c r="B25" s="6" t="s">
        <v>27</v>
      </c>
      <c r="C25" s="43">
        <f>C23/C24/12*1000</f>
        <v>148433.33333333334</v>
      </c>
      <c r="D25" s="18">
        <f t="shared" si="2"/>
        <v>148433.33333333334</v>
      </c>
      <c r="E25" s="18">
        <f t="shared" si="2"/>
        <v>148433.33333333334</v>
      </c>
    </row>
    <row r="26" spans="1:5" ht="25.5" x14ac:dyDescent="0.3">
      <c r="A26" s="5" t="s">
        <v>23</v>
      </c>
      <c r="B26" s="54" t="s">
        <v>2</v>
      </c>
      <c r="C26" s="57">
        <v>14186.9</v>
      </c>
      <c r="D26" s="57">
        <v>14186.9</v>
      </c>
      <c r="E26" s="49">
        <f t="shared" si="2"/>
        <v>14186.9</v>
      </c>
    </row>
    <row r="27" spans="1:5" x14ac:dyDescent="0.3">
      <c r="A27" s="9" t="s">
        <v>4</v>
      </c>
      <c r="B27" s="10" t="s">
        <v>3</v>
      </c>
      <c r="C27" s="44">
        <v>18</v>
      </c>
      <c r="D27" s="18">
        <f t="shared" si="2"/>
        <v>18</v>
      </c>
      <c r="E27" s="18">
        <f t="shared" si="2"/>
        <v>18</v>
      </c>
    </row>
    <row r="28" spans="1:5" ht="21.95" customHeight="1" x14ac:dyDescent="0.3">
      <c r="A28" s="9" t="s">
        <v>26</v>
      </c>
      <c r="B28" s="6" t="s">
        <v>27</v>
      </c>
      <c r="C28" s="43">
        <f>C26/12/C27*1000</f>
        <v>65680.092592592584</v>
      </c>
      <c r="D28" s="18">
        <f t="shared" si="2"/>
        <v>65680.092592592584</v>
      </c>
      <c r="E28" s="18">
        <f t="shared" si="2"/>
        <v>65680.092592592584</v>
      </c>
    </row>
    <row r="29" spans="1:5" ht="25.5" x14ac:dyDescent="0.3">
      <c r="A29" s="5" t="s">
        <v>5</v>
      </c>
      <c r="B29" s="6" t="s">
        <v>2</v>
      </c>
      <c r="C29" s="49">
        <f>C15*10.05%</f>
        <v>6248.8990500000009</v>
      </c>
      <c r="D29" s="49">
        <f t="shared" ref="D29:E29" si="4">D15*10.05%</f>
        <v>6248.8990500000009</v>
      </c>
      <c r="E29" s="49">
        <f t="shared" si="4"/>
        <v>6248.8990500000009</v>
      </c>
    </row>
    <row r="30" spans="1:5" ht="36.75" x14ac:dyDescent="0.3">
      <c r="A30" s="11" t="s">
        <v>6</v>
      </c>
      <c r="B30" s="6" t="s">
        <v>2</v>
      </c>
      <c r="C30" s="49">
        <v>4327</v>
      </c>
      <c r="D30" s="49">
        <v>4327</v>
      </c>
      <c r="E30" s="49">
        <f t="shared" si="2"/>
        <v>4327</v>
      </c>
    </row>
    <row r="31" spans="1:5" ht="25.5" x14ac:dyDescent="0.3">
      <c r="A31" s="11" t="s">
        <v>7</v>
      </c>
      <c r="B31" s="6" t="s">
        <v>2</v>
      </c>
      <c r="C31" s="18">
        <v>800</v>
      </c>
      <c r="D31" s="18">
        <v>800</v>
      </c>
      <c r="E31" s="18">
        <f t="shared" si="2"/>
        <v>800</v>
      </c>
    </row>
    <row r="32" spans="1:5" ht="36.75" x14ac:dyDescent="0.3">
      <c r="A32" s="11" t="s">
        <v>8</v>
      </c>
      <c r="B32" s="6" t="s">
        <v>2</v>
      </c>
      <c r="C32" s="68"/>
      <c r="D32" s="68"/>
      <c r="E32" s="69"/>
    </row>
    <row r="33" spans="1:5" ht="38.25" customHeight="1" x14ac:dyDescent="0.3">
      <c r="A33" s="11" t="s">
        <v>9</v>
      </c>
      <c r="B33" s="6" t="s">
        <v>2</v>
      </c>
      <c r="C33" s="64">
        <v>7234</v>
      </c>
      <c r="D33" s="64">
        <v>7234</v>
      </c>
      <c r="E33" s="49">
        <f t="shared" si="2"/>
        <v>7234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11" workbookViewId="0">
      <selection activeCell="C11" sqref="C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7" customWidth="1"/>
    <col min="5" max="5" width="12" style="42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5.75" customHeight="1" x14ac:dyDescent="0.3">
      <c r="A4" s="86" t="s">
        <v>49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13</v>
      </c>
      <c r="D11" s="52">
        <f>C11</f>
        <v>13</v>
      </c>
      <c r="E11" s="52">
        <f>D11</f>
        <v>13</v>
      </c>
    </row>
    <row r="12" spans="1:7" ht="25.5" x14ac:dyDescent="0.3">
      <c r="A12" s="9" t="s">
        <v>24</v>
      </c>
      <c r="B12" s="6" t="s">
        <v>2</v>
      </c>
      <c r="C12" s="18">
        <f>(C13-C32)/C11</f>
        <v>4913.2044230769234</v>
      </c>
      <c r="D12" s="18">
        <f t="shared" ref="D12:E12" si="0">(D13-D32)/D11</f>
        <v>4913.2044230769234</v>
      </c>
      <c r="E12" s="18">
        <f t="shared" si="0"/>
        <v>4913.2044230769234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87351.657500000001</v>
      </c>
      <c r="D13" s="49">
        <f t="shared" ref="D13:E13" si="1">D15+D29+D30+D33+D31+D32</f>
        <v>87351.657500000001</v>
      </c>
      <c r="E13" s="49">
        <f t="shared" si="1"/>
        <v>87351.657500000001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48315</v>
      </c>
      <c r="D15" s="49">
        <f t="shared" ref="D15:E15" si="3">D17+D20+D23+D26</f>
        <v>48315</v>
      </c>
      <c r="E15" s="49">
        <f t="shared" si="3"/>
        <v>48315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57">
        <v>4778.6000000000004</v>
      </c>
      <c r="D17" s="57">
        <v>4778.6000000000004</v>
      </c>
      <c r="E17" s="49">
        <f t="shared" si="2"/>
        <v>4778.6000000000004</v>
      </c>
    </row>
    <row r="18" spans="1:5" s="22" customFormat="1" x14ac:dyDescent="0.3">
      <c r="A18" s="26" t="s">
        <v>4</v>
      </c>
      <c r="B18" s="27" t="s">
        <v>3</v>
      </c>
      <c r="C18" s="44">
        <v>2</v>
      </c>
      <c r="D18" s="18">
        <f t="shared" si="2"/>
        <v>2</v>
      </c>
      <c r="E18" s="18">
        <f t="shared" si="2"/>
        <v>2</v>
      </c>
    </row>
    <row r="19" spans="1:5" s="22" customFormat="1" ht="21.95" customHeight="1" x14ac:dyDescent="0.3">
      <c r="A19" s="26" t="s">
        <v>26</v>
      </c>
      <c r="B19" s="20" t="s">
        <v>27</v>
      </c>
      <c r="C19" s="43">
        <f>C17/C18/12*1000+200</f>
        <v>199308.33333333334</v>
      </c>
      <c r="D19" s="18">
        <f t="shared" si="2"/>
        <v>199308.33333333334</v>
      </c>
      <c r="E19" s="18">
        <f t="shared" si="2"/>
        <v>199308.33333333334</v>
      </c>
    </row>
    <row r="20" spans="1:5" s="22" customFormat="1" ht="25.5" x14ac:dyDescent="0.3">
      <c r="A20" s="19" t="s">
        <v>31</v>
      </c>
      <c r="B20" s="56" t="s">
        <v>2</v>
      </c>
      <c r="C20" s="57">
        <v>29194</v>
      </c>
      <c r="D20" s="57">
        <v>29194</v>
      </c>
      <c r="E20" s="49">
        <f t="shared" si="2"/>
        <v>29194</v>
      </c>
    </row>
    <row r="21" spans="1:5" s="22" customFormat="1" x14ac:dyDescent="0.3">
      <c r="A21" s="26" t="s">
        <v>4</v>
      </c>
      <c r="B21" s="27" t="s">
        <v>3</v>
      </c>
      <c r="C21" s="44">
        <v>10.6</v>
      </c>
      <c r="D21" s="18">
        <f t="shared" si="2"/>
        <v>10.6</v>
      </c>
      <c r="E21" s="18">
        <f t="shared" si="2"/>
        <v>10.6</v>
      </c>
    </row>
    <row r="22" spans="1:5" ht="21.95" customHeight="1" x14ac:dyDescent="0.3">
      <c r="A22" s="9" t="s">
        <v>26</v>
      </c>
      <c r="B22" s="6" t="s">
        <v>27</v>
      </c>
      <c r="C22" s="43">
        <f>C20/12/C21*1000</f>
        <v>229512.57861635223</v>
      </c>
      <c r="D22" s="18">
        <f t="shared" si="2"/>
        <v>229512.57861635223</v>
      </c>
      <c r="E22" s="18">
        <f t="shared" si="2"/>
        <v>229512.57861635223</v>
      </c>
    </row>
    <row r="23" spans="1:5" ht="39" x14ac:dyDescent="0.3">
      <c r="A23" s="11" t="s">
        <v>37</v>
      </c>
      <c r="B23" s="54" t="s">
        <v>2</v>
      </c>
      <c r="C23" s="57">
        <v>2960.9</v>
      </c>
      <c r="D23" s="57">
        <v>2960.9</v>
      </c>
      <c r="E23" s="49">
        <f t="shared" si="2"/>
        <v>2960.9</v>
      </c>
    </row>
    <row r="24" spans="1:5" x14ac:dyDescent="0.3">
      <c r="A24" s="9" t="s">
        <v>4</v>
      </c>
      <c r="B24" s="10" t="s">
        <v>3</v>
      </c>
      <c r="C24" s="44">
        <v>1.5</v>
      </c>
      <c r="D24" s="18">
        <f t="shared" si="2"/>
        <v>1.5</v>
      </c>
      <c r="E24" s="18">
        <f t="shared" si="2"/>
        <v>1.5</v>
      </c>
    </row>
    <row r="25" spans="1:5" ht="21.95" customHeight="1" x14ac:dyDescent="0.3">
      <c r="A25" s="9" t="s">
        <v>26</v>
      </c>
      <c r="B25" s="6" t="s">
        <v>27</v>
      </c>
      <c r="C25" s="43">
        <f>C23/C24/12*1000</f>
        <v>164494.44444444444</v>
      </c>
      <c r="D25" s="18">
        <f t="shared" si="2"/>
        <v>164494.44444444444</v>
      </c>
      <c r="E25" s="18">
        <f t="shared" si="2"/>
        <v>164494.44444444444</v>
      </c>
    </row>
    <row r="26" spans="1:5" ht="25.5" x14ac:dyDescent="0.3">
      <c r="A26" s="5" t="s">
        <v>23</v>
      </c>
      <c r="B26" s="54" t="s">
        <v>2</v>
      </c>
      <c r="C26" s="57">
        <v>11381.5</v>
      </c>
      <c r="D26" s="57">
        <v>11381.5</v>
      </c>
      <c r="E26" s="49">
        <f t="shared" si="2"/>
        <v>11381.5</v>
      </c>
    </row>
    <row r="27" spans="1:5" x14ac:dyDescent="0.3">
      <c r="A27" s="9" t="s">
        <v>4</v>
      </c>
      <c r="B27" s="10" t="s">
        <v>3</v>
      </c>
      <c r="C27" s="44">
        <v>15</v>
      </c>
      <c r="D27" s="18">
        <f t="shared" si="2"/>
        <v>15</v>
      </c>
      <c r="E27" s="18">
        <f t="shared" si="2"/>
        <v>15</v>
      </c>
    </row>
    <row r="28" spans="1:5" ht="21.95" customHeight="1" x14ac:dyDescent="0.3">
      <c r="A28" s="9" t="s">
        <v>26</v>
      </c>
      <c r="B28" s="6" t="s">
        <v>27</v>
      </c>
      <c r="C28" s="43">
        <f>C26/12/C27*1000</f>
        <v>63230.555555555562</v>
      </c>
      <c r="D28" s="18">
        <f t="shared" si="2"/>
        <v>63230.555555555562</v>
      </c>
      <c r="E28" s="18">
        <f t="shared" si="2"/>
        <v>63230.555555555562</v>
      </c>
    </row>
    <row r="29" spans="1:5" ht="25.5" x14ac:dyDescent="0.3">
      <c r="A29" s="5" t="s">
        <v>5</v>
      </c>
      <c r="B29" s="6" t="s">
        <v>2</v>
      </c>
      <c r="C29" s="49">
        <f>C15*10.05%</f>
        <v>4855.6575000000003</v>
      </c>
      <c r="D29" s="49">
        <f t="shared" ref="D29:E29" si="4">D15*10.05%</f>
        <v>4855.6575000000003</v>
      </c>
      <c r="E29" s="49">
        <f t="shared" si="4"/>
        <v>4855.6575000000003</v>
      </c>
    </row>
    <row r="30" spans="1:5" ht="36.75" x14ac:dyDescent="0.3">
      <c r="A30" s="11" t="s">
        <v>6</v>
      </c>
      <c r="B30" s="6" t="s">
        <v>2</v>
      </c>
      <c r="C30" s="49">
        <v>4684</v>
      </c>
      <c r="D30" s="49">
        <v>4684</v>
      </c>
      <c r="E30" s="49">
        <f t="shared" si="2"/>
        <v>4684</v>
      </c>
    </row>
    <row r="31" spans="1:5" ht="25.5" x14ac:dyDescent="0.3">
      <c r="A31" s="11" t="s">
        <v>7</v>
      </c>
      <c r="B31" s="6" t="s">
        <v>2</v>
      </c>
      <c r="C31" s="18">
        <v>500</v>
      </c>
      <c r="D31" s="18">
        <v>500</v>
      </c>
      <c r="E31" s="18">
        <f t="shared" si="2"/>
        <v>500</v>
      </c>
    </row>
    <row r="32" spans="1:5" ht="36.75" x14ac:dyDescent="0.3">
      <c r="A32" s="11" t="s">
        <v>8</v>
      </c>
      <c r="B32" s="6" t="s">
        <v>2</v>
      </c>
      <c r="C32" s="49">
        <v>23480</v>
      </c>
      <c r="D32" s="49">
        <v>23480</v>
      </c>
      <c r="E32" s="49">
        <f t="shared" si="2"/>
        <v>23480</v>
      </c>
    </row>
    <row r="33" spans="1:5" ht="38.25" customHeight="1" x14ac:dyDescent="0.3">
      <c r="A33" s="11" t="s">
        <v>9</v>
      </c>
      <c r="B33" s="6" t="s">
        <v>2</v>
      </c>
      <c r="C33" s="49">
        <v>5517</v>
      </c>
      <c r="D33" s="49">
        <v>5517</v>
      </c>
      <c r="E33" s="49">
        <f t="shared" si="2"/>
        <v>5517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8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4" customHeight="1" x14ac:dyDescent="0.3">
      <c r="A4" s="86" t="s">
        <v>48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41</v>
      </c>
      <c r="D11" s="52">
        <f>C11</f>
        <v>41</v>
      </c>
      <c r="E11" s="52">
        <f>D11</f>
        <v>41</v>
      </c>
    </row>
    <row r="12" spans="1:7" ht="25.5" x14ac:dyDescent="0.3">
      <c r="A12" s="9" t="s">
        <v>24</v>
      </c>
      <c r="B12" s="6" t="s">
        <v>2</v>
      </c>
      <c r="C12" s="18">
        <f>(C13-C32)/C11</f>
        <v>1611.4163804878049</v>
      </c>
      <c r="D12" s="18">
        <f t="shared" ref="D12:E12" si="0">(D13-D32)/D11</f>
        <v>1611.4163804878049</v>
      </c>
      <c r="E12" s="77">
        <f t="shared" si="0"/>
        <v>1611.4163804878049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87441.071599999996</v>
      </c>
      <c r="D13" s="49">
        <f t="shared" ref="D13:E13" si="1">D15+D29+D30+D33+D31+D32</f>
        <v>87441.071599999996</v>
      </c>
      <c r="E13" s="78">
        <f t="shared" si="1"/>
        <v>87441.071599999996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77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49103.200000000004</v>
      </c>
      <c r="D15" s="49">
        <f t="shared" ref="D15:E15" si="3">D17+D20+D23+D26</f>
        <v>49103.200000000004</v>
      </c>
      <c r="E15" s="78">
        <f t="shared" si="3"/>
        <v>49103.200000000004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77">
        <f t="shared" si="2"/>
        <v>0</v>
      </c>
    </row>
    <row r="17" spans="1:5" s="22" customFormat="1" ht="25.5" x14ac:dyDescent="0.3">
      <c r="A17" s="19" t="s">
        <v>30</v>
      </c>
      <c r="B17" s="56" t="s">
        <v>2</v>
      </c>
      <c r="C17" s="57">
        <v>4627.5</v>
      </c>
      <c r="D17" s="57">
        <v>4627.5</v>
      </c>
      <c r="E17" s="78">
        <f t="shared" si="2"/>
        <v>4627.5</v>
      </c>
    </row>
    <row r="18" spans="1:5" s="22" customFormat="1" x14ac:dyDescent="0.3">
      <c r="A18" s="26" t="s">
        <v>4</v>
      </c>
      <c r="B18" s="27" t="s">
        <v>3</v>
      </c>
      <c r="C18" s="44">
        <v>2</v>
      </c>
      <c r="D18" s="18">
        <f t="shared" si="2"/>
        <v>2</v>
      </c>
      <c r="E18" s="77">
        <f t="shared" si="2"/>
        <v>2</v>
      </c>
    </row>
    <row r="19" spans="1:5" s="22" customFormat="1" ht="21.95" customHeight="1" x14ac:dyDescent="0.3">
      <c r="A19" s="26" t="s">
        <v>26</v>
      </c>
      <c r="B19" s="20" t="s">
        <v>27</v>
      </c>
      <c r="C19" s="43">
        <f>C17/C18/12*1000+200</f>
        <v>193012.5</v>
      </c>
      <c r="D19" s="18">
        <f t="shared" si="2"/>
        <v>193012.5</v>
      </c>
      <c r="E19" s="77">
        <f t="shared" si="2"/>
        <v>193012.5</v>
      </c>
    </row>
    <row r="20" spans="1:5" s="22" customFormat="1" ht="25.5" x14ac:dyDescent="0.3">
      <c r="A20" s="19" t="s">
        <v>31</v>
      </c>
      <c r="B20" s="56" t="s">
        <v>2</v>
      </c>
      <c r="C20" s="57">
        <v>30322.799999999999</v>
      </c>
      <c r="D20" s="57">
        <v>30322.799999999999</v>
      </c>
      <c r="E20" s="78">
        <f t="shared" si="2"/>
        <v>30322.799999999999</v>
      </c>
    </row>
    <row r="21" spans="1:5" s="22" customFormat="1" x14ac:dyDescent="0.3">
      <c r="A21" s="26" t="s">
        <v>4</v>
      </c>
      <c r="B21" s="27" t="s">
        <v>3</v>
      </c>
      <c r="C21" s="44">
        <v>11.3</v>
      </c>
      <c r="D21" s="18">
        <f t="shared" si="2"/>
        <v>11.3</v>
      </c>
      <c r="E21" s="77">
        <f t="shared" si="2"/>
        <v>11.3</v>
      </c>
    </row>
    <row r="22" spans="1:5" s="22" customFormat="1" ht="21.95" customHeight="1" x14ac:dyDescent="0.3">
      <c r="A22" s="26" t="s">
        <v>26</v>
      </c>
      <c r="B22" s="20" t="s">
        <v>27</v>
      </c>
      <c r="C22" s="43">
        <f>C20/12/C21*1000</f>
        <v>223619.46902654867</v>
      </c>
      <c r="D22" s="18">
        <f t="shared" si="2"/>
        <v>223619.46902654867</v>
      </c>
      <c r="E22" s="77">
        <f t="shared" si="2"/>
        <v>223619.46902654867</v>
      </c>
    </row>
    <row r="23" spans="1:5" ht="39" x14ac:dyDescent="0.3">
      <c r="A23" s="11" t="s">
        <v>37</v>
      </c>
      <c r="B23" s="54" t="s">
        <v>2</v>
      </c>
      <c r="C23" s="57">
        <v>1273.5</v>
      </c>
      <c r="D23" s="57">
        <v>1273.5</v>
      </c>
      <c r="E23" s="78">
        <f t="shared" si="2"/>
        <v>1273.5</v>
      </c>
    </row>
    <row r="24" spans="1:5" x14ac:dyDescent="0.3">
      <c r="A24" s="9" t="s">
        <v>4</v>
      </c>
      <c r="B24" s="10" t="s">
        <v>3</v>
      </c>
      <c r="C24" s="53">
        <v>0.75</v>
      </c>
      <c r="D24" s="50">
        <f t="shared" si="2"/>
        <v>0.75</v>
      </c>
      <c r="E24" s="79">
        <f t="shared" si="2"/>
        <v>0.75</v>
      </c>
    </row>
    <row r="25" spans="1:5" ht="21.95" customHeight="1" x14ac:dyDescent="0.3">
      <c r="A25" s="9" t="s">
        <v>26</v>
      </c>
      <c r="B25" s="6" t="s">
        <v>27</v>
      </c>
      <c r="C25" s="43">
        <f>C23/12/C24*1000</f>
        <v>141500</v>
      </c>
      <c r="D25" s="18">
        <f t="shared" si="2"/>
        <v>141500</v>
      </c>
      <c r="E25" s="77">
        <f t="shared" si="2"/>
        <v>141500</v>
      </c>
    </row>
    <row r="26" spans="1:5" ht="25.5" x14ac:dyDescent="0.3">
      <c r="A26" s="5" t="s">
        <v>23</v>
      </c>
      <c r="B26" s="54" t="s">
        <v>2</v>
      </c>
      <c r="C26" s="57">
        <v>12879.4</v>
      </c>
      <c r="D26" s="57">
        <v>12879.4</v>
      </c>
      <c r="E26" s="78">
        <f t="shared" si="2"/>
        <v>12879.4</v>
      </c>
    </row>
    <row r="27" spans="1:5" x14ac:dyDescent="0.3">
      <c r="A27" s="9" t="s">
        <v>4</v>
      </c>
      <c r="B27" s="10" t="s">
        <v>3</v>
      </c>
      <c r="C27" s="44">
        <v>16.5</v>
      </c>
      <c r="D27" s="18">
        <f t="shared" si="2"/>
        <v>16.5</v>
      </c>
      <c r="E27" s="77">
        <f t="shared" si="2"/>
        <v>16.5</v>
      </c>
    </row>
    <row r="28" spans="1:5" ht="21.95" customHeight="1" x14ac:dyDescent="0.3">
      <c r="A28" s="9" t="s">
        <v>26</v>
      </c>
      <c r="B28" s="6" t="s">
        <v>27</v>
      </c>
      <c r="C28" s="43">
        <f>C26/12/C27*1000</f>
        <v>65047.474747474749</v>
      </c>
      <c r="D28" s="18">
        <f t="shared" si="2"/>
        <v>65047.474747474749</v>
      </c>
      <c r="E28" s="77">
        <f t="shared" si="2"/>
        <v>65047.474747474749</v>
      </c>
    </row>
    <row r="29" spans="1:5" ht="25.5" x14ac:dyDescent="0.3">
      <c r="A29" s="5" t="s">
        <v>5</v>
      </c>
      <c r="B29" s="6" t="s">
        <v>2</v>
      </c>
      <c r="C29" s="49">
        <f>C15*10.05%</f>
        <v>4934.8716000000004</v>
      </c>
      <c r="D29" s="49">
        <f t="shared" ref="D29:E29" si="4">D15*10.05%</f>
        <v>4934.8716000000004</v>
      </c>
      <c r="E29" s="78">
        <f t="shared" si="4"/>
        <v>4934.8716000000004</v>
      </c>
    </row>
    <row r="30" spans="1:5" ht="36.75" x14ac:dyDescent="0.3">
      <c r="A30" s="11" t="s">
        <v>6</v>
      </c>
      <c r="B30" s="6" t="s">
        <v>2</v>
      </c>
      <c r="C30" s="49">
        <v>4569</v>
      </c>
      <c r="D30" s="49">
        <v>4569</v>
      </c>
      <c r="E30" s="78">
        <f t="shared" si="2"/>
        <v>4569</v>
      </c>
    </row>
    <row r="31" spans="1:5" ht="25.5" x14ac:dyDescent="0.3">
      <c r="A31" s="11" t="s">
        <v>7</v>
      </c>
      <c r="B31" s="6" t="s">
        <v>2</v>
      </c>
      <c r="C31" s="49">
        <v>500</v>
      </c>
      <c r="D31" s="49">
        <v>500</v>
      </c>
      <c r="E31" s="78">
        <f t="shared" si="2"/>
        <v>500</v>
      </c>
    </row>
    <row r="32" spans="1:5" ht="36.75" x14ac:dyDescent="0.3">
      <c r="A32" s="11" t="s">
        <v>8</v>
      </c>
      <c r="B32" s="6" t="s">
        <v>2</v>
      </c>
      <c r="C32" s="49">
        <v>21373</v>
      </c>
      <c r="D32" s="49">
        <v>21373</v>
      </c>
      <c r="E32" s="78">
        <f t="shared" si="2"/>
        <v>21373</v>
      </c>
    </row>
    <row r="33" spans="1:5" ht="38.25" customHeight="1" x14ac:dyDescent="0.3">
      <c r="A33" s="11" t="s">
        <v>9</v>
      </c>
      <c r="B33" s="6" t="s">
        <v>2</v>
      </c>
      <c r="C33" s="49">
        <v>6961</v>
      </c>
      <c r="D33" s="49">
        <v>6961</v>
      </c>
      <c r="E33" s="78">
        <f t="shared" si="2"/>
        <v>6961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7" workbookViewId="0">
      <selection activeCell="D15" sqref="D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2.5" customHeight="1" x14ac:dyDescent="0.3">
      <c r="A4" s="86" t="s">
        <v>47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72" t="s">
        <v>19</v>
      </c>
      <c r="D10" s="72" t="s">
        <v>20</v>
      </c>
      <c r="E10" s="73" t="s">
        <v>14</v>
      </c>
    </row>
    <row r="11" spans="1:7" x14ac:dyDescent="0.3">
      <c r="A11" s="5" t="s">
        <v>21</v>
      </c>
      <c r="B11" s="6" t="s">
        <v>10</v>
      </c>
      <c r="C11" s="52">
        <v>19</v>
      </c>
      <c r="D11" s="52">
        <f>C11</f>
        <v>19</v>
      </c>
      <c r="E11" s="52">
        <f>D11</f>
        <v>19</v>
      </c>
    </row>
    <row r="12" spans="1:7" ht="25.5" x14ac:dyDescent="0.3">
      <c r="A12" s="9" t="s">
        <v>24</v>
      </c>
      <c r="B12" s="6" t="s">
        <v>2</v>
      </c>
      <c r="C12" s="18">
        <f>(C13-C32)/C11</f>
        <v>3212.0362315789475</v>
      </c>
      <c r="D12" s="18">
        <f t="shared" ref="D12:E12" si="0">(D13-D32)/D11</f>
        <v>3212.0362315789475</v>
      </c>
      <c r="E12" s="18">
        <f t="shared" si="0"/>
        <v>3212.0362315789475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61236.688399999999</v>
      </c>
      <c r="D13" s="49">
        <f t="shared" ref="D13:E13" si="1">D15+D29+D30+D33+D31+D32</f>
        <v>61236.688399999999</v>
      </c>
      <c r="E13" s="49">
        <f t="shared" si="1"/>
        <v>61236.688399999999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48416.799999999996</v>
      </c>
      <c r="D15" s="49">
        <f t="shared" ref="D15:E15" si="3">D17+D20+D23+D26</f>
        <v>48416.799999999996</v>
      </c>
      <c r="E15" s="49">
        <f t="shared" si="3"/>
        <v>48416.799999999996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si="2"/>
        <v>0</v>
      </c>
    </row>
    <row r="17" spans="1:7" s="22" customFormat="1" ht="25.5" x14ac:dyDescent="0.3">
      <c r="A17" s="19" t="s">
        <v>30</v>
      </c>
      <c r="B17" s="56" t="s">
        <v>2</v>
      </c>
      <c r="C17" s="57">
        <v>5205.7</v>
      </c>
      <c r="D17" s="57">
        <v>5205.7</v>
      </c>
      <c r="E17" s="49">
        <f t="shared" si="2"/>
        <v>5205.7</v>
      </c>
    </row>
    <row r="18" spans="1:7" s="22" customFormat="1" x14ac:dyDescent="0.3">
      <c r="A18" s="26" t="s">
        <v>4</v>
      </c>
      <c r="B18" s="27" t="s">
        <v>3</v>
      </c>
      <c r="C18" s="44">
        <v>2</v>
      </c>
      <c r="D18" s="18">
        <f t="shared" si="2"/>
        <v>2</v>
      </c>
      <c r="E18" s="18">
        <f t="shared" si="2"/>
        <v>2</v>
      </c>
    </row>
    <row r="19" spans="1:7" s="22" customFormat="1" ht="21.95" customHeight="1" x14ac:dyDescent="0.3">
      <c r="A19" s="26" t="s">
        <v>26</v>
      </c>
      <c r="B19" s="20" t="s">
        <v>27</v>
      </c>
      <c r="C19" s="43">
        <f>C17/C18/12*1000+200</f>
        <v>217104.16666666666</v>
      </c>
      <c r="D19" s="18">
        <f t="shared" si="2"/>
        <v>217104.16666666666</v>
      </c>
      <c r="E19" s="18">
        <f t="shared" si="2"/>
        <v>217104.16666666666</v>
      </c>
    </row>
    <row r="20" spans="1:7" s="22" customFormat="1" ht="25.5" x14ac:dyDescent="0.3">
      <c r="A20" s="19" t="s">
        <v>31</v>
      </c>
      <c r="B20" s="56" t="s">
        <v>2</v>
      </c>
      <c r="C20" s="57">
        <v>31984.3</v>
      </c>
      <c r="D20" s="57">
        <v>31984.3</v>
      </c>
      <c r="E20" s="49">
        <f t="shared" si="2"/>
        <v>31984.3</v>
      </c>
    </row>
    <row r="21" spans="1:7" s="22" customFormat="1" x14ac:dyDescent="0.3">
      <c r="A21" s="26" t="s">
        <v>4</v>
      </c>
      <c r="B21" s="27" t="s">
        <v>3</v>
      </c>
      <c r="C21" s="44">
        <v>11.5</v>
      </c>
      <c r="D21" s="18">
        <f t="shared" si="2"/>
        <v>11.5</v>
      </c>
      <c r="E21" s="18">
        <f t="shared" si="2"/>
        <v>11.5</v>
      </c>
    </row>
    <row r="22" spans="1:7" ht="21.95" customHeight="1" x14ac:dyDescent="0.3">
      <c r="A22" s="9" t="s">
        <v>26</v>
      </c>
      <c r="B22" s="6" t="s">
        <v>27</v>
      </c>
      <c r="C22" s="43">
        <f>C20/12/C21*1000</f>
        <v>231770.28985507242</v>
      </c>
      <c r="D22" s="18">
        <f t="shared" si="2"/>
        <v>231770.28985507242</v>
      </c>
      <c r="E22" s="18">
        <f t="shared" si="2"/>
        <v>231770.28985507242</v>
      </c>
    </row>
    <row r="23" spans="1:7" ht="39" x14ac:dyDescent="0.3">
      <c r="A23" s="11" t="s">
        <v>37</v>
      </c>
      <c r="B23" s="54" t="s">
        <v>2</v>
      </c>
      <c r="C23" s="57">
        <v>163.69999999999999</v>
      </c>
      <c r="D23" s="57">
        <v>163.69999999999999</v>
      </c>
      <c r="E23" s="49">
        <f t="shared" si="2"/>
        <v>163.69999999999999</v>
      </c>
    </row>
    <row r="24" spans="1:7" x14ac:dyDescent="0.3">
      <c r="A24" s="9" t="s">
        <v>4</v>
      </c>
      <c r="B24" s="10" t="s">
        <v>3</v>
      </c>
      <c r="C24" s="44">
        <v>1</v>
      </c>
      <c r="D24" s="18">
        <f t="shared" si="2"/>
        <v>1</v>
      </c>
      <c r="E24" s="18">
        <f t="shared" si="2"/>
        <v>1</v>
      </c>
    </row>
    <row r="25" spans="1:7" ht="21.95" customHeight="1" x14ac:dyDescent="0.3">
      <c r="A25" s="9" t="s">
        <v>26</v>
      </c>
      <c r="B25" s="6" t="s">
        <v>27</v>
      </c>
      <c r="C25" s="43">
        <f>C23/C24/12*1000</f>
        <v>13641.666666666666</v>
      </c>
      <c r="D25" s="18">
        <f t="shared" si="2"/>
        <v>13641.666666666666</v>
      </c>
      <c r="E25" s="18">
        <f t="shared" si="2"/>
        <v>13641.666666666666</v>
      </c>
    </row>
    <row r="26" spans="1:7" ht="25.5" x14ac:dyDescent="0.3">
      <c r="A26" s="5" t="s">
        <v>23</v>
      </c>
      <c r="B26" s="54" t="s">
        <v>2</v>
      </c>
      <c r="C26" s="57">
        <v>11063.1</v>
      </c>
      <c r="D26" s="57">
        <v>11063.1</v>
      </c>
      <c r="E26" s="49">
        <f t="shared" si="2"/>
        <v>11063.1</v>
      </c>
    </row>
    <row r="27" spans="1:7" x14ac:dyDescent="0.3">
      <c r="A27" s="9" t="s">
        <v>4</v>
      </c>
      <c r="B27" s="10" t="s">
        <v>3</v>
      </c>
      <c r="C27" s="44">
        <v>12.5</v>
      </c>
      <c r="D27" s="18">
        <f t="shared" si="2"/>
        <v>12.5</v>
      </c>
      <c r="E27" s="18">
        <f t="shared" si="2"/>
        <v>12.5</v>
      </c>
    </row>
    <row r="28" spans="1:7" ht="21.95" customHeight="1" x14ac:dyDescent="0.3">
      <c r="A28" s="9" t="s">
        <v>26</v>
      </c>
      <c r="B28" s="6" t="s">
        <v>27</v>
      </c>
      <c r="C28" s="43">
        <f>C26/12/C27*1000</f>
        <v>73754</v>
      </c>
      <c r="D28" s="18">
        <f t="shared" si="2"/>
        <v>73754</v>
      </c>
      <c r="E28" s="18">
        <f t="shared" si="2"/>
        <v>73754</v>
      </c>
    </row>
    <row r="29" spans="1:7" ht="25.5" x14ac:dyDescent="0.3">
      <c r="A29" s="5" t="s">
        <v>5</v>
      </c>
      <c r="B29" s="6" t="s">
        <v>2</v>
      </c>
      <c r="C29" s="49">
        <f>C15*10.05%</f>
        <v>4865.8883999999998</v>
      </c>
      <c r="D29" s="49">
        <f t="shared" ref="D29:E29" si="4">D15*10.05%</f>
        <v>4865.8883999999998</v>
      </c>
      <c r="E29" s="49">
        <f t="shared" si="4"/>
        <v>4865.8883999999998</v>
      </c>
      <c r="G29" s="2" t="s">
        <v>32</v>
      </c>
    </row>
    <row r="30" spans="1:7" ht="36.75" x14ac:dyDescent="0.3">
      <c r="A30" s="11" t="s">
        <v>6</v>
      </c>
      <c r="B30" s="6" t="s">
        <v>2</v>
      </c>
      <c r="C30" s="49">
        <v>2361</v>
      </c>
      <c r="D30" s="49">
        <v>2361</v>
      </c>
      <c r="E30" s="49">
        <f t="shared" si="2"/>
        <v>2361</v>
      </c>
    </row>
    <row r="31" spans="1:7" ht="25.5" x14ac:dyDescent="0.3">
      <c r="A31" s="11" t="s">
        <v>7</v>
      </c>
      <c r="B31" s="6" t="s">
        <v>2</v>
      </c>
      <c r="C31" s="18">
        <v>400</v>
      </c>
      <c r="D31" s="18">
        <f t="shared" si="2"/>
        <v>400</v>
      </c>
      <c r="E31" s="18">
        <f t="shared" si="2"/>
        <v>400</v>
      </c>
    </row>
    <row r="32" spans="1:7" ht="36.75" x14ac:dyDescent="0.3">
      <c r="A32" s="11" t="s">
        <v>8</v>
      </c>
      <c r="B32" s="6" t="s">
        <v>2</v>
      </c>
      <c r="C32" s="49">
        <v>208</v>
      </c>
      <c r="D32" s="49">
        <v>208</v>
      </c>
      <c r="E32" s="49">
        <f t="shared" si="2"/>
        <v>208</v>
      </c>
    </row>
    <row r="33" spans="1:5" ht="38.25" customHeight="1" x14ac:dyDescent="0.3">
      <c r="A33" s="11" t="s">
        <v>9</v>
      </c>
      <c r="B33" s="6" t="s">
        <v>2</v>
      </c>
      <c r="C33" s="49">
        <v>4985</v>
      </c>
      <c r="D33" s="49">
        <v>4985</v>
      </c>
      <c r="E33" s="49">
        <f t="shared" si="2"/>
        <v>4985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10" workbookViewId="0">
      <selection activeCell="C11" sqref="C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1" customHeight="1" x14ac:dyDescent="0.3">
      <c r="A4" s="86" t="s">
        <v>46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11</v>
      </c>
      <c r="D11" s="52">
        <f>C11</f>
        <v>11</v>
      </c>
      <c r="E11" s="52">
        <f>D11</f>
        <v>11</v>
      </c>
    </row>
    <row r="12" spans="1:7" ht="25.5" x14ac:dyDescent="0.3">
      <c r="A12" s="9" t="s">
        <v>24</v>
      </c>
      <c r="B12" s="6" t="s">
        <v>2</v>
      </c>
      <c r="C12" s="18">
        <f>(C13-C32)/C11</f>
        <v>5066.3218636363645</v>
      </c>
      <c r="D12" s="18">
        <f t="shared" ref="D12:E12" si="0">(D13-D32)/D11</f>
        <v>5066.3218636363645</v>
      </c>
      <c r="E12" s="18">
        <f t="shared" si="0"/>
        <v>5066.3218636363645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55937.54050000001</v>
      </c>
      <c r="D13" s="49">
        <f t="shared" ref="D13:E13" si="1">D15+D29+D30+D33+D31+D32</f>
        <v>55937.54050000001</v>
      </c>
      <c r="E13" s="49">
        <f t="shared" si="1"/>
        <v>55937.54050000001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/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44881.000000000007</v>
      </c>
      <c r="D15" s="49">
        <f t="shared" ref="D15:E15" si="3">D17+D20+D23+D26</f>
        <v>44881.000000000007</v>
      </c>
      <c r="E15" s="49">
        <f t="shared" si="3"/>
        <v>44881.000000000007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/>
    </row>
    <row r="17" spans="1:6" s="22" customFormat="1" ht="25.5" x14ac:dyDescent="0.3">
      <c r="A17" s="19" t="s">
        <v>30</v>
      </c>
      <c r="B17" s="56" t="s">
        <v>2</v>
      </c>
      <c r="C17" s="58">
        <v>4883.7</v>
      </c>
      <c r="D17" s="58">
        <v>4883.7</v>
      </c>
      <c r="E17" s="49">
        <f t="shared" si="2"/>
        <v>4883.7</v>
      </c>
    </row>
    <row r="18" spans="1:6" s="22" customFormat="1" x14ac:dyDescent="0.3">
      <c r="A18" s="26" t="s">
        <v>4</v>
      </c>
      <c r="B18" s="27" t="s">
        <v>3</v>
      </c>
      <c r="C18" s="41">
        <v>2</v>
      </c>
      <c r="D18" s="18">
        <f t="shared" si="2"/>
        <v>2</v>
      </c>
      <c r="E18" s="18">
        <f t="shared" si="2"/>
        <v>2</v>
      </c>
    </row>
    <row r="19" spans="1:6" s="22" customFormat="1" ht="21.95" customHeight="1" x14ac:dyDescent="0.3">
      <c r="A19" s="26" t="s">
        <v>26</v>
      </c>
      <c r="B19" s="20" t="s">
        <v>27</v>
      </c>
      <c r="C19" s="34">
        <f>C17/12/C18*1000</f>
        <v>203487.49999999997</v>
      </c>
      <c r="D19" s="18">
        <f t="shared" si="2"/>
        <v>203487.49999999997</v>
      </c>
      <c r="E19" s="18">
        <f t="shared" si="2"/>
        <v>203487.49999999997</v>
      </c>
    </row>
    <row r="20" spans="1:6" s="22" customFormat="1" ht="25.5" x14ac:dyDescent="0.3">
      <c r="A20" s="19" t="s">
        <v>31</v>
      </c>
      <c r="B20" s="56" t="s">
        <v>2</v>
      </c>
      <c r="C20" s="58">
        <v>27445.9</v>
      </c>
      <c r="D20" s="58">
        <v>27445.9</v>
      </c>
      <c r="E20" s="49">
        <f t="shared" si="2"/>
        <v>27445.9</v>
      </c>
    </row>
    <row r="21" spans="1:6" s="22" customFormat="1" x14ac:dyDescent="0.3">
      <c r="A21" s="26" t="s">
        <v>4</v>
      </c>
      <c r="B21" s="27" t="s">
        <v>3</v>
      </c>
      <c r="C21" s="41">
        <v>10.3</v>
      </c>
      <c r="D21" s="18">
        <f t="shared" si="2"/>
        <v>10.3</v>
      </c>
      <c r="E21" s="18">
        <f t="shared" si="2"/>
        <v>10.3</v>
      </c>
    </row>
    <row r="22" spans="1:6" s="22" customFormat="1" ht="21.95" customHeight="1" x14ac:dyDescent="0.3">
      <c r="A22" s="26" t="s">
        <v>26</v>
      </c>
      <c r="B22" s="20" t="s">
        <v>27</v>
      </c>
      <c r="C22" s="34">
        <f>C20/12/C21*1000</f>
        <v>222054.20711974107</v>
      </c>
      <c r="D22" s="18">
        <f t="shared" si="2"/>
        <v>222054.20711974107</v>
      </c>
      <c r="E22" s="18">
        <f t="shared" si="2"/>
        <v>222054.20711974107</v>
      </c>
    </row>
    <row r="23" spans="1:6" ht="39" x14ac:dyDescent="0.3">
      <c r="A23" s="11" t="s">
        <v>37</v>
      </c>
      <c r="B23" s="54" t="s">
        <v>2</v>
      </c>
      <c r="C23" s="58">
        <v>3052.5</v>
      </c>
      <c r="D23" s="58">
        <v>3052.5</v>
      </c>
      <c r="E23" s="49">
        <f t="shared" si="2"/>
        <v>3052.5</v>
      </c>
      <c r="F23" s="1"/>
    </row>
    <row r="24" spans="1:6" x14ac:dyDescent="0.3">
      <c r="A24" s="9" t="s">
        <v>4</v>
      </c>
      <c r="B24" s="10" t="s">
        <v>3</v>
      </c>
      <c r="C24" s="41">
        <v>1.5</v>
      </c>
      <c r="D24" s="18">
        <f t="shared" si="2"/>
        <v>1.5</v>
      </c>
      <c r="E24" s="18">
        <f t="shared" si="2"/>
        <v>1.5</v>
      </c>
    </row>
    <row r="25" spans="1:6" ht="21.95" customHeight="1" x14ac:dyDescent="0.3">
      <c r="A25" s="9" t="s">
        <v>26</v>
      </c>
      <c r="B25" s="6" t="s">
        <v>27</v>
      </c>
      <c r="C25" s="34">
        <f>C23/C24/12*1000</f>
        <v>169583.33333333334</v>
      </c>
      <c r="D25" s="18">
        <f t="shared" si="2"/>
        <v>169583.33333333334</v>
      </c>
      <c r="E25" s="18">
        <f t="shared" si="2"/>
        <v>169583.33333333334</v>
      </c>
    </row>
    <row r="26" spans="1:6" ht="25.5" x14ac:dyDescent="0.3">
      <c r="A26" s="5" t="s">
        <v>23</v>
      </c>
      <c r="B26" s="54" t="s">
        <v>2</v>
      </c>
      <c r="C26" s="58">
        <v>9498.9</v>
      </c>
      <c r="D26" s="58">
        <v>9498.9</v>
      </c>
      <c r="E26" s="49">
        <f t="shared" si="2"/>
        <v>9498.9</v>
      </c>
    </row>
    <row r="27" spans="1:6" x14ac:dyDescent="0.3">
      <c r="A27" s="9" t="s">
        <v>4</v>
      </c>
      <c r="B27" s="10" t="s">
        <v>3</v>
      </c>
      <c r="C27" s="41">
        <v>12.5</v>
      </c>
      <c r="D27" s="18">
        <f t="shared" si="2"/>
        <v>12.5</v>
      </c>
      <c r="E27" s="18">
        <f t="shared" si="2"/>
        <v>12.5</v>
      </c>
    </row>
    <row r="28" spans="1:6" ht="21.95" customHeight="1" x14ac:dyDescent="0.3">
      <c r="A28" s="9" t="s">
        <v>26</v>
      </c>
      <c r="B28" s="6" t="s">
        <v>27</v>
      </c>
      <c r="C28" s="34">
        <f>C26/12/C27*1000</f>
        <v>63325.999999999993</v>
      </c>
      <c r="D28" s="18">
        <f t="shared" si="2"/>
        <v>63325.999999999993</v>
      </c>
      <c r="E28" s="18">
        <f t="shared" si="2"/>
        <v>63325.999999999993</v>
      </c>
    </row>
    <row r="29" spans="1:6" ht="25.5" x14ac:dyDescent="0.3">
      <c r="A29" s="5" t="s">
        <v>5</v>
      </c>
      <c r="B29" s="6" t="s">
        <v>2</v>
      </c>
      <c r="C29" s="49">
        <f>C15*10.05%</f>
        <v>4510.540500000001</v>
      </c>
      <c r="D29" s="49">
        <f>D15*10.05%</f>
        <v>4510.540500000001</v>
      </c>
      <c r="E29" s="49">
        <f t="shared" ref="E29" si="4">E15*10.05%</f>
        <v>4510.540500000001</v>
      </c>
    </row>
    <row r="30" spans="1:6" ht="36.75" x14ac:dyDescent="0.3">
      <c r="A30" s="11" t="s">
        <v>6</v>
      </c>
      <c r="B30" s="6" t="s">
        <v>2</v>
      </c>
      <c r="C30" s="49">
        <v>2554</v>
      </c>
      <c r="D30" s="49">
        <v>2554</v>
      </c>
      <c r="E30" s="49">
        <f t="shared" si="2"/>
        <v>2554</v>
      </c>
    </row>
    <row r="31" spans="1:6" ht="25.5" x14ac:dyDescent="0.3">
      <c r="A31" s="11" t="s">
        <v>7</v>
      </c>
      <c r="B31" s="6" t="s">
        <v>2</v>
      </c>
      <c r="C31" s="18">
        <v>300</v>
      </c>
      <c r="D31" s="18">
        <v>300</v>
      </c>
      <c r="E31" s="18">
        <f t="shared" si="2"/>
        <v>300</v>
      </c>
    </row>
    <row r="32" spans="1:6" ht="36.75" x14ac:dyDescent="0.3">
      <c r="A32" s="11" t="s">
        <v>8</v>
      </c>
      <c r="B32" s="6" t="s">
        <v>2</v>
      </c>
      <c r="C32" s="49">
        <v>208</v>
      </c>
      <c r="D32" s="49">
        <v>208</v>
      </c>
      <c r="E32" s="49">
        <f t="shared" si="2"/>
        <v>208</v>
      </c>
    </row>
    <row r="33" spans="1:5" ht="38.25" customHeight="1" x14ac:dyDescent="0.3">
      <c r="A33" s="11" t="s">
        <v>9</v>
      </c>
      <c r="B33" s="6" t="s">
        <v>2</v>
      </c>
      <c r="C33" s="49">
        <v>3484</v>
      </c>
      <c r="D33" s="49">
        <v>3484</v>
      </c>
      <c r="E33" s="49">
        <f t="shared" si="2"/>
        <v>3484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5" workbookViewId="0">
      <selection activeCell="D14" sqref="D1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7.25" customHeight="1" x14ac:dyDescent="0.3">
      <c r="A4" s="86" t="s">
        <v>45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32</v>
      </c>
      <c r="D11" s="52">
        <f>C11</f>
        <v>32</v>
      </c>
      <c r="E11" s="52">
        <f>D11</f>
        <v>32</v>
      </c>
    </row>
    <row r="12" spans="1:7" ht="25.5" x14ac:dyDescent="0.3">
      <c r="A12" s="9" t="s">
        <v>24</v>
      </c>
      <c r="B12" s="6" t="s">
        <v>2</v>
      </c>
      <c r="C12" s="18">
        <f>(C13-C32)/C11</f>
        <v>1635.1918156250001</v>
      </c>
      <c r="D12" s="18">
        <f t="shared" ref="D12:E12" si="0">(D13-D32)/D11</f>
        <v>1635.1918156250001</v>
      </c>
      <c r="E12" s="18">
        <f t="shared" si="0"/>
        <v>1635.1918156250001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55534.138100000004</v>
      </c>
      <c r="D13" s="49">
        <f t="shared" ref="D13:E13" si="1">D15+D29+D30+D33+D31+D32</f>
        <v>55534.138100000004</v>
      </c>
      <c r="E13" s="49">
        <f t="shared" si="1"/>
        <v>55534.138100000004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/>
      <c r="G14" s="17"/>
    </row>
    <row r="15" spans="1:7" ht="25.5" x14ac:dyDescent="0.3">
      <c r="A15" s="5" t="s">
        <v>12</v>
      </c>
      <c r="B15" s="54" t="s">
        <v>2</v>
      </c>
      <c r="C15" s="58">
        <f>C17+C20+C23+C26</f>
        <v>40636.200000000004</v>
      </c>
      <c r="D15" s="58">
        <f t="shared" ref="D15:E15" si="3">D17+D20+D23+D26</f>
        <v>40636.200000000004</v>
      </c>
      <c r="E15" s="58">
        <f t="shared" si="3"/>
        <v>40636.200000000004</v>
      </c>
    </row>
    <row r="16" spans="1:7" x14ac:dyDescent="0.3">
      <c r="A16" s="7" t="s">
        <v>1</v>
      </c>
      <c r="B16" s="8"/>
      <c r="C16" s="34"/>
      <c r="D16" s="18">
        <f t="shared" si="2"/>
        <v>0</v>
      </c>
      <c r="E16" s="18"/>
    </row>
    <row r="17" spans="1:6" s="22" customFormat="1" ht="25.5" x14ac:dyDescent="0.3">
      <c r="A17" s="19" t="s">
        <v>30</v>
      </c>
      <c r="B17" s="56" t="s">
        <v>2</v>
      </c>
      <c r="C17" s="58">
        <v>5050.1000000000004</v>
      </c>
      <c r="D17" s="58">
        <v>5050.1000000000004</v>
      </c>
      <c r="E17" s="58">
        <v>5050.1000000000004</v>
      </c>
    </row>
    <row r="18" spans="1:6" s="22" customFormat="1" x14ac:dyDescent="0.3">
      <c r="A18" s="26" t="s">
        <v>4</v>
      </c>
      <c r="B18" s="27" t="s">
        <v>3</v>
      </c>
      <c r="C18" s="41">
        <v>2</v>
      </c>
      <c r="D18" s="18">
        <f t="shared" si="2"/>
        <v>2</v>
      </c>
      <c r="E18" s="18">
        <f t="shared" si="2"/>
        <v>2</v>
      </c>
      <c r="F18" s="22" t="s">
        <v>32</v>
      </c>
    </row>
    <row r="19" spans="1:6" s="22" customFormat="1" ht="21.95" customHeight="1" x14ac:dyDescent="0.3">
      <c r="A19" s="26" t="s">
        <v>26</v>
      </c>
      <c r="B19" s="20" t="s">
        <v>27</v>
      </c>
      <c r="C19" s="34">
        <f>C17/C18/12*1000+200</f>
        <v>210620.83333333334</v>
      </c>
      <c r="D19" s="18">
        <f t="shared" si="2"/>
        <v>210620.83333333334</v>
      </c>
      <c r="E19" s="18">
        <f t="shared" si="2"/>
        <v>210620.83333333334</v>
      </c>
    </row>
    <row r="20" spans="1:6" s="22" customFormat="1" ht="25.5" x14ac:dyDescent="0.3">
      <c r="A20" s="19" t="s">
        <v>31</v>
      </c>
      <c r="B20" s="56" t="s">
        <v>2</v>
      </c>
      <c r="C20" s="58">
        <v>28760.2</v>
      </c>
      <c r="D20" s="58">
        <v>28760.2</v>
      </c>
      <c r="E20" s="49">
        <f t="shared" si="2"/>
        <v>28760.2</v>
      </c>
    </row>
    <row r="21" spans="1:6" s="22" customFormat="1" x14ac:dyDescent="0.3">
      <c r="A21" s="26" t="s">
        <v>4</v>
      </c>
      <c r="B21" s="27" t="s">
        <v>3</v>
      </c>
      <c r="C21" s="41">
        <v>10.5</v>
      </c>
      <c r="D21" s="18">
        <f t="shared" si="2"/>
        <v>10.5</v>
      </c>
      <c r="E21" s="18">
        <f t="shared" si="2"/>
        <v>10.5</v>
      </c>
    </row>
    <row r="22" spans="1:6" s="22" customFormat="1" ht="21.95" customHeight="1" x14ac:dyDescent="0.3">
      <c r="A22" s="26" t="s">
        <v>26</v>
      </c>
      <c r="B22" s="20" t="s">
        <v>27</v>
      </c>
      <c r="C22" s="34">
        <f>C20/12/C21*1000</f>
        <v>228255.55555555556</v>
      </c>
      <c r="D22" s="18">
        <f t="shared" si="2"/>
        <v>228255.55555555556</v>
      </c>
      <c r="E22" s="18">
        <f t="shared" si="2"/>
        <v>228255.55555555556</v>
      </c>
    </row>
    <row r="23" spans="1:6" ht="39" x14ac:dyDescent="0.3">
      <c r="A23" s="11" t="s">
        <v>37</v>
      </c>
      <c r="B23" s="54" t="s">
        <v>2</v>
      </c>
      <c r="C23" s="58">
        <v>1653.4</v>
      </c>
      <c r="D23" s="58">
        <v>1653.4</v>
      </c>
      <c r="E23" s="49">
        <f t="shared" si="2"/>
        <v>1653.4</v>
      </c>
    </row>
    <row r="24" spans="1:6" x14ac:dyDescent="0.3">
      <c r="A24" s="9" t="s">
        <v>4</v>
      </c>
      <c r="B24" s="10" t="s">
        <v>3</v>
      </c>
      <c r="C24" s="41">
        <v>1</v>
      </c>
      <c r="D24" s="41">
        <v>1</v>
      </c>
      <c r="E24" s="41">
        <v>1</v>
      </c>
    </row>
    <row r="25" spans="1:6" ht="21.95" customHeight="1" x14ac:dyDescent="0.3">
      <c r="A25" s="9" t="s">
        <v>26</v>
      </c>
      <c r="B25" s="6" t="s">
        <v>27</v>
      </c>
      <c r="C25" s="34">
        <f>C23/C24/12*1000</f>
        <v>137783.33333333334</v>
      </c>
      <c r="D25" s="18">
        <f t="shared" si="2"/>
        <v>137783.33333333334</v>
      </c>
      <c r="E25" s="18">
        <f t="shared" si="2"/>
        <v>137783.33333333334</v>
      </c>
    </row>
    <row r="26" spans="1:6" ht="25.5" x14ac:dyDescent="0.3">
      <c r="A26" s="5" t="s">
        <v>23</v>
      </c>
      <c r="B26" s="54" t="s">
        <v>2</v>
      </c>
      <c r="C26" s="58">
        <v>5172.5</v>
      </c>
      <c r="D26" s="58">
        <v>5172.5</v>
      </c>
      <c r="E26" s="49">
        <f t="shared" si="2"/>
        <v>5172.5</v>
      </c>
    </row>
    <row r="27" spans="1:6" x14ac:dyDescent="0.3">
      <c r="A27" s="9" t="s">
        <v>4</v>
      </c>
      <c r="B27" s="10" t="s">
        <v>3</v>
      </c>
      <c r="C27" s="41">
        <v>6.5</v>
      </c>
      <c r="D27" s="18">
        <f t="shared" si="2"/>
        <v>6.5</v>
      </c>
      <c r="E27" s="18">
        <f t="shared" si="2"/>
        <v>6.5</v>
      </c>
    </row>
    <row r="28" spans="1:6" ht="21.95" customHeight="1" x14ac:dyDescent="0.3">
      <c r="A28" s="9" t="s">
        <v>26</v>
      </c>
      <c r="B28" s="6" t="s">
        <v>27</v>
      </c>
      <c r="C28" s="34">
        <f>C26/12/C27*1000</f>
        <v>66314.102564102563</v>
      </c>
      <c r="D28" s="34">
        <f>D26/3/D27*1000</f>
        <v>265256.41025641025</v>
      </c>
      <c r="E28" s="18">
        <f t="shared" si="2"/>
        <v>265256.41025641025</v>
      </c>
    </row>
    <row r="29" spans="1:6" ht="25.5" x14ac:dyDescent="0.3">
      <c r="A29" s="5" t="s">
        <v>5</v>
      </c>
      <c r="B29" s="6" t="s">
        <v>2</v>
      </c>
      <c r="C29" s="49">
        <f>C15*10.05%</f>
        <v>4083.9381000000008</v>
      </c>
      <c r="D29" s="49">
        <f t="shared" ref="D29:E29" si="4">D15*10.05%</f>
        <v>4083.9381000000008</v>
      </c>
      <c r="E29" s="49">
        <f t="shared" si="4"/>
        <v>4083.9381000000008</v>
      </c>
    </row>
    <row r="30" spans="1:6" ht="36.75" x14ac:dyDescent="0.3">
      <c r="A30" s="11" t="s">
        <v>6</v>
      </c>
      <c r="B30" s="6" t="s">
        <v>2</v>
      </c>
      <c r="C30" s="58">
        <v>2130</v>
      </c>
      <c r="D30" s="58">
        <v>2130</v>
      </c>
      <c r="E30" s="49">
        <f t="shared" si="2"/>
        <v>2130</v>
      </c>
    </row>
    <row r="31" spans="1:6" ht="25.5" x14ac:dyDescent="0.3">
      <c r="A31" s="11" t="s">
        <v>7</v>
      </c>
      <c r="B31" s="6" t="s">
        <v>2</v>
      </c>
      <c r="C31" s="34">
        <v>500</v>
      </c>
      <c r="D31" s="18">
        <f t="shared" si="2"/>
        <v>500</v>
      </c>
      <c r="E31" s="18">
        <f t="shared" si="2"/>
        <v>500</v>
      </c>
    </row>
    <row r="32" spans="1:6" ht="36.75" x14ac:dyDescent="0.3">
      <c r="A32" s="11" t="s">
        <v>8</v>
      </c>
      <c r="B32" s="6" t="s">
        <v>2</v>
      </c>
      <c r="C32" s="49">
        <v>3208</v>
      </c>
      <c r="D32" s="49">
        <v>3208</v>
      </c>
      <c r="E32" s="49">
        <f t="shared" si="2"/>
        <v>3208</v>
      </c>
    </row>
    <row r="33" spans="1:5" ht="38.25" customHeight="1" x14ac:dyDescent="0.3">
      <c r="A33" s="11" t="s">
        <v>9</v>
      </c>
      <c r="B33" s="6" t="s">
        <v>2</v>
      </c>
      <c r="C33" s="49">
        <v>4976</v>
      </c>
      <c r="D33" s="49">
        <v>4976</v>
      </c>
      <c r="E33" s="49">
        <f t="shared" si="2"/>
        <v>4976</v>
      </c>
    </row>
    <row r="34" spans="1:5" x14ac:dyDescent="0.3">
      <c r="C34" s="42"/>
      <c r="D34" s="42"/>
      <c r="E34" s="4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7" workbookViewId="0">
      <selection activeCell="C16" sqref="C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3.5" customHeight="1" x14ac:dyDescent="0.3">
      <c r="A4" s="86" t="s">
        <v>65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7" t="s">
        <v>14</v>
      </c>
    </row>
    <row r="11" spans="1:7" x14ac:dyDescent="0.3">
      <c r="A11" s="5" t="s">
        <v>21</v>
      </c>
      <c r="B11" s="6" t="s">
        <v>10</v>
      </c>
      <c r="C11" s="52">
        <v>23</v>
      </c>
      <c r="D11" s="52">
        <f>C11</f>
        <v>23</v>
      </c>
      <c r="E11" s="52">
        <f>D11</f>
        <v>23</v>
      </c>
    </row>
    <row r="12" spans="1:7" ht="25.5" x14ac:dyDescent="0.3">
      <c r="A12" s="9" t="s">
        <v>24</v>
      </c>
      <c r="B12" s="6" t="s">
        <v>2</v>
      </c>
      <c r="C12" s="18">
        <f>(C13-C32)/C11</f>
        <v>2842.9656326086956</v>
      </c>
      <c r="D12" s="18">
        <f t="shared" ref="D12:E12" si="0">(D13-D32)/D11</f>
        <v>2842.9656326086956</v>
      </c>
      <c r="E12" s="18">
        <f t="shared" si="0"/>
        <v>2842.9656326086956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65596.20955</v>
      </c>
      <c r="D13" s="49">
        <f t="shared" ref="D13:E13" si="1">D15+D29+D30+D33+D31+D32</f>
        <v>65596.20955</v>
      </c>
      <c r="E13" s="49">
        <f t="shared" si="1"/>
        <v>65596.20955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/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52399.099999999991</v>
      </c>
      <c r="D15" s="49">
        <f t="shared" ref="D15:E15" si="3">D17+D20+D23+D26</f>
        <v>52399.099999999991</v>
      </c>
      <c r="E15" s="49">
        <f t="shared" si="3"/>
        <v>52399.099999999991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/>
    </row>
    <row r="17" spans="1:5" s="22" customFormat="1" ht="25.5" x14ac:dyDescent="0.3">
      <c r="A17" s="19" t="s">
        <v>30</v>
      </c>
      <c r="B17" s="56" t="s">
        <v>2</v>
      </c>
      <c r="C17" s="58">
        <v>5196.7</v>
      </c>
      <c r="D17" s="58">
        <v>5196.7</v>
      </c>
      <c r="E17" s="49">
        <f>D17</f>
        <v>5196.7</v>
      </c>
    </row>
    <row r="18" spans="1:5" s="22" customFormat="1" x14ac:dyDescent="0.3">
      <c r="A18" s="26" t="s">
        <v>4</v>
      </c>
      <c r="B18" s="27" t="s">
        <v>3</v>
      </c>
      <c r="C18" s="34">
        <v>2</v>
      </c>
      <c r="D18" s="18">
        <f t="shared" si="2"/>
        <v>2</v>
      </c>
      <c r="E18" s="18">
        <f t="shared" si="2"/>
        <v>2</v>
      </c>
    </row>
    <row r="19" spans="1:5" s="22" customFormat="1" ht="21.95" customHeight="1" x14ac:dyDescent="0.3">
      <c r="A19" s="26" t="s">
        <v>26</v>
      </c>
      <c r="B19" s="20" t="s">
        <v>27</v>
      </c>
      <c r="C19" s="34">
        <f>C17/C18/12*1000+200</f>
        <v>216729.16666666666</v>
      </c>
      <c r="D19" s="34">
        <f>D17/D18/3*1000+200</f>
        <v>866316.66666666663</v>
      </c>
      <c r="E19" s="34">
        <f>E17/E18/3*1000+200</f>
        <v>866316.66666666663</v>
      </c>
    </row>
    <row r="20" spans="1:5" s="22" customFormat="1" ht="25.5" x14ac:dyDescent="0.3">
      <c r="A20" s="19" t="s">
        <v>31</v>
      </c>
      <c r="B20" s="56" t="s">
        <v>2</v>
      </c>
      <c r="C20" s="58">
        <v>33867.5</v>
      </c>
      <c r="D20" s="58">
        <v>33867.5</v>
      </c>
      <c r="E20" s="49">
        <f t="shared" si="2"/>
        <v>33867.5</v>
      </c>
    </row>
    <row r="21" spans="1:5" s="22" customFormat="1" x14ac:dyDescent="0.3">
      <c r="A21" s="26" t="s">
        <v>4</v>
      </c>
      <c r="B21" s="27" t="s">
        <v>3</v>
      </c>
      <c r="C21" s="34">
        <v>12.4</v>
      </c>
      <c r="D21" s="18">
        <f t="shared" si="2"/>
        <v>12.4</v>
      </c>
      <c r="E21" s="18">
        <f t="shared" si="2"/>
        <v>12.4</v>
      </c>
    </row>
    <row r="22" spans="1:5" s="22" customFormat="1" ht="21.95" customHeight="1" x14ac:dyDescent="0.3">
      <c r="A22" s="26" t="s">
        <v>26</v>
      </c>
      <c r="B22" s="20" t="s">
        <v>27</v>
      </c>
      <c r="C22" s="34">
        <f>C20/12/C21*1000</f>
        <v>227604.16666666666</v>
      </c>
      <c r="D22" s="34">
        <f>D20/3/D21*1000</f>
        <v>910416.66666666663</v>
      </c>
      <c r="E22" s="34">
        <f>E20/3/E21*1000</f>
        <v>910416.66666666663</v>
      </c>
    </row>
    <row r="23" spans="1:5" ht="39" x14ac:dyDescent="0.3">
      <c r="A23" s="11" t="s">
        <v>37</v>
      </c>
      <c r="B23" s="54" t="s">
        <v>2</v>
      </c>
      <c r="C23" s="58">
        <v>2627.6</v>
      </c>
      <c r="D23" s="58">
        <v>2627.6</v>
      </c>
      <c r="E23" s="49">
        <f t="shared" si="2"/>
        <v>2627.6</v>
      </c>
    </row>
    <row r="24" spans="1:5" x14ac:dyDescent="0.3">
      <c r="A24" s="9" t="s">
        <v>4</v>
      </c>
      <c r="B24" s="10" t="s">
        <v>3</v>
      </c>
      <c r="C24" s="34">
        <v>1.5</v>
      </c>
      <c r="D24" s="18">
        <f t="shared" si="2"/>
        <v>1.5</v>
      </c>
      <c r="E24" s="18">
        <f t="shared" si="2"/>
        <v>1.5</v>
      </c>
    </row>
    <row r="25" spans="1:5" ht="21.95" customHeight="1" x14ac:dyDescent="0.3">
      <c r="A25" s="9" t="s">
        <v>26</v>
      </c>
      <c r="B25" s="6" t="s">
        <v>27</v>
      </c>
      <c r="C25" s="34">
        <f>C23/C24/12*1000</f>
        <v>145977.77777777778</v>
      </c>
      <c r="D25" s="18">
        <f t="shared" si="2"/>
        <v>145977.77777777778</v>
      </c>
      <c r="E25" s="18">
        <f t="shared" si="2"/>
        <v>145977.77777777778</v>
      </c>
    </row>
    <row r="26" spans="1:5" ht="25.5" x14ac:dyDescent="0.3">
      <c r="A26" s="5" t="s">
        <v>23</v>
      </c>
      <c r="B26" s="54" t="s">
        <v>2</v>
      </c>
      <c r="C26" s="58">
        <v>10707.3</v>
      </c>
      <c r="D26" s="58">
        <v>10707.3</v>
      </c>
      <c r="E26" s="49">
        <f t="shared" si="2"/>
        <v>10707.3</v>
      </c>
    </row>
    <row r="27" spans="1:5" x14ac:dyDescent="0.3">
      <c r="A27" s="9" t="s">
        <v>4</v>
      </c>
      <c r="B27" s="10" t="s">
        <v>3</v>
      </c>
      <c r="C27" s="34">
        <v>14</v>
      </c>
      <c r="D27" s="18">
        <f t="shared" si="2"/>
        <v>14</v>
      </c>
      <c r="E27" s="18">
        <f t="shared" si="2"/>
        <v>14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63733.928571428572</v>
      </c>
      <c r="D28" s="34">
        <f>D26/3/D27*1000</f>
        <v>254935.71428571429</v>
      </c>
      <c r="E28" s="34">
        <f t="shared" ref="E28" si="4">E26/12/E27*1000</f>
        <v>63733.928571428572</v>
      </c>
    </row>
    <row r="29" spans="1:5" ht="25.5" x14ac:dyDescent="0.3">
      <c r="A29" s="5" t="s">
        <v>5</v>
      </c>
      <c r="B29" s="6" t="s">
        <v>2</v>
      </c>
      <c r="C29" s="49">
        <f>C15*10.05%</f>
        <v>5266.1095499999992</v>
      </c>
      <c r="D29" s="49">
        <f>D15*10.05%</f>
        <v>5266.1095499999992</v>
      </c>
      <c r="E29" s="49">
        <f t="shared" ref="E29" si="5">E15*10.05%</f>
        <v>5266.1095499999992</v>
      </c>
    </row>
    <row r="30" spans="1:5" ht="36.75" x14ac:dyDescent="0.3">
      <c r="A30" s="11" t="s">
        <v>6</v>
      </c>
      <c r="B30" s="6" t="s">
        <v>2</v>
      </c>
      <c r="C30" s="58">
        <v>2347</v>
      </c>
      <c r="D30" s="58">
        <v>2347</v>
      </c>
      <c r="E30" s="49">
        <f t="shared" si="2"/>
        <v>2347</v>
      </c>
    </row>
    <row r="31" spans="1:5" ht="25.5" x14ac:dyDescent="0.3">
      <c r="A31" s="11" t="s">
        <v>7</v>
      </c>
      <c r="B31" s="6" t="s">
        <v>2</v>
      </c>
      <c r="C31" s="18">
        <v>500</v>
      </c>
      <c r="D31" s="18">
        <f t="shared" si="2"/>
        <v>500</v>
      </c>
      <c r="E31" s="18">
        <f t="shared" si="2"/>
        <v>500</v>
      </c>
    </row>
    <row r="32" spans="1:5" ht="36.75" x14ac:dyDescent="0.3">
      <c r="A32" s="11" t="s">
        <v>8</v>
      </c>
      <c r="B32" s="6" t="s">
        <v>2</v>
      </c>
      <c r="C32" s="49">
        <v>208</v>
      </c>
      <c r="D32" s="49">
        <v>208</v>
      </c>
      <c r="E32" s="49">
        <f t="shared" si="2"/>
        <v>208</v>
      </c>
    </row>
    <row r="33" spans="1:5" ht="38.25" customHeight="1" x14ac:dyDescent="0.3">
      <c r="A33" s="11" t="s">
        <v>9</v>
      </c>
      <c r="B33" s="6" t="s">
        <v>2</v>
      </c>
      <c r="C33" s="49">
        <v>4876</v>
      </c>
      <c r="D33" s="49">
        <v>4876</v>
      </c>
      <c r="E33" s="49">
        <f t="shared" si="2"/>
        <v>4876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4" workbookViewId="0">
      <selection activeCell="C11" sqref="C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x14ac:dyDescent="0.3">
      <c r="A4" s="81" t="s">
        <v>44</v>
      </c>
      <c r="B4" s="81"/>
      <c r="C4" s="81"/>
      <c r="D4" s="81"/>
      <c r="E4" s="81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8</v>
      </c>
      <c r="D11" s="52">
        <f>C11</f>
        <v>8</v>
      </c>
      <c r="E11" s="52">
        <f>D11</f>
        <v>8</v>
      </c>
    </row>
    <row r="12" spans="1:7" ht="25.5" x14ac:dyDescent="0.3">
      <c r="A12" s="9" t="s">
        <v>24</v>
      </c>
      <c r="B12" s="6" t="s">
        <v>2</v>
      </c>
      <c r="C12" s="18">
        <f>(C13-C32)/C11</f>
        <v>3380.6449750000002</v>
      </c>
      <c r="D12" s="18">
        <f t="shared" ref="D12:E12" si="0">(D13-D32)/D11</f>
        <v>3380.6449750000002</v>
      </c>
      <c r="E12" s="18">
        <f t="shared" si="0"/>
        <v>3380.6449750000002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27253.159800000001</v>
      </c>
      <c r="D13" s="49">
        <f t="shared" ref="D13:E13" si="1">D15+D29+D30+D33+D31+D32</f>
        <v>27253.159800000001</v>
      </c>
      <c r="E13" s="49">
        <f t="shared" si="1"/>
        <v>27253.159800000001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 t="shared" ref="C15:E15" si="3">C20+C26</f>
        <v>21199.600000000002</v>
      </c>
      <c r="D15" s="49">
        <f t="shared" si="3"/>
        <v>21199.600000000002</v>
      </c>
      <c r="E15" s="49">
        <f t="shared" si="3"/>
        <v>21199.600000000002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si="2"/>
        <v>0</v>
      </c>
    </row>
    <row r="17" spans="1:5" s="22" customFormat="1" ht="25.5" x14ac:dyDescent="0.3">
      <c r="A17" s="25" t="s">
        <v>30</v>
      </c>
      <c r="B17" s="20" t="s">
        <v>2</v>
      </c>
      <c r="C17" s="43"/>
      <c r="D17" s="18">
        <f t="shared" si="2"/>
        <v>0</v>
      </c>
      <c r="E17" s="18">
        <f t="shared" si="2"/>
        <v>0</v>
      </c>
    </row>
    <row r="18" spans="1:5" s="22" customFormat="1" x14ac:dyDescent="0.3">
      <c r="A18" s="26" t="s">
        <v>4</v>
      </c>
      <c r="B18" s="27" t="s">
        <v>3</v>
      </c>
      <c r="C18" s="44"/>
      <c r="D18" s="18">
        <f t="shared" si="2"/>
        <v>0</v>
      </c>
      <c r="E18" s="18">
        <f t="shared" si="2"/>
        <v>0</v>
      </c>
    </row>
    <row r="19" spans="1:5" s="22" customFormat="1" ht="21.95" customHeight="1" x14ac:dyDescent="0.3">
      <c r="A19" s="26" t="s">
        <v>26</v>
      </c>
      <c r="B19" s="20" t="s">
        <v>27</v>
      </c>
      <c r="C19" s="43"/>
      <c r="D19" s="18">
        <f t="shared" si="2"/>
        <v>0</v>
      </c>
      <c r="E19" s="18">
        <f t="shared" si="2"/>
        <v>0</v>
      </c>
    </row>
    <row r="20" spans="1:5" s="22" customFormat="1" ht="25.5" x14ac:dyDescent="0.3">
      <c r="A20" s="19" t="s">
        <v>31</v>
      </c>
      <c r="B20" s="56" t="s">
        <v>2</v>
      </c>
      <c r="C20" s="57">
        <v>17498.900000000001</v>
      </c>
      <c r="D20" s="57">
        <v>17498.900000000001</v>
      </c>
      <c r="E20" s="49">
        <f t="shared" si="2"/>
        <v>17498.900000000001</v>
      </c>
    </row>
    <row r="21" spans="1:5" s="22" customFormat="1" x14ac:dyDescent="0.3">
      <c r="A21" s="26" t="s">
        <v>4</v>
      </c>
      <c r="B21" s="27" t="s">
        <v>3</v>
      </c>
      <c r="C21" s="44">
        <v>4.5999999999999996</v>
      </c>
      <c r="D21" s="18">
        <f t="shared" si="2"/>
        <v>4.5999999999999996</v>
      </c>
      <c r="E21" s="18">
        <f t="shared" si="2"/>
        <v>4.5999999999999996</v>
      </c>
    </row>
    <row r="22" spans="1:5" ht="21.95" customHeight="1" x14ac:dyDescent="0.3">
      <c r="A22" s="9" t="s">
        <v>26</v>
      </c>
      <c r="B22" s="6" t="s">
        <v>27</v>
      </c>
      <c r="C22" s="43">
        <f>C20/12/C21*1000</f>
        <v>317009.05797101458</v>
      </c>
      <c r="D22" s="43">
        <f t="shared" ref="D22:E22" si="4">D20/12/D21*1000</f>
        <v>317009.05797101458</v>
      </c>
      <c r="E22" s="43">
        <f t="shared" si="4"/>
        <v>317009.05797101458</v>
      </c>
    </row>
    <row r="23" spans="1:5" ht="39" x14ac:dyDescent="0.3">
      <c r="A23" s="13" t="s">
        <v>25</v>
      </c>
      <c r="B23" s="6" t="s">
        <v>2</v>
      </c>
      <c r="C23" s="43"/>
      <c r="D23" s="18">
        <f t="shared" si="2"/>
        <v>0</v>
      </c>
      <c r="E23" s="18"/>
    </row>
    <row r="24" spans="1:5" x14ac:dyDescent="0.3">
      <c r="A24" s="9" t="s">
        <v>4</v>
      </c>
      <c r="B24" s="10" t="s">
        <v>3</v>
      </c>
      <c r="C24" s="44"/>
      <c r="D24" s="18">
        <f t="shared" si="2"/>
        <v>0</v>
      </c>
      <c r="E24" s="18"/>
    </row>
    <row r="25" spans="1:5" ht="21.95" customHeight="1" x14ac:dyDescent="0.3">
      <c r="A25" s="9" t="s">
        <v>26</v>
      </c>
      <c r="B25" s="6" t="s">
        <v>27</v>
      </c>
      <c r="C25" s="43"/>
      <c r="D25" s="18">
        <f t="shared" si="2"/>
        <v>0</v>
      </c>
      <c r="E25" s="18"/>
    </row>
    <row r="26" spans="1:5" ht="25.5" x14ac:dyDescent="0.3">
      <c r="A26" s="5" t="s">
        <v>23</v>
      </c>
      <c r="B26" s="54" t="s">
        <v>2</v>
      </c>
      <c r="C26" s="57">
        <v>3700.7</v>
      </c>
      <c r="D26" s="57">
        <v>3700.7</v>
      </c>
      <c r="E26" s="49">
        <f>D26</f>
        <v>3700.7</v>
      </c>
    </row>
    <row r="27" spans="1:5" x14ac:dyDescent="0.3">
      <c r="A27" s="9" t="s">
        <v>4</v>
      </c>
      <c r="B27" s="10" t="s">
        <v>3</v>
      </c>
      <c r="C27" s="44">
        <v>4.5</v>
      </c>
      <c r="D27" s="18">
        <f t="shared" si="2"/>
        <v>4.5</v>
      </c>
      <c r="E27" s="18">
        <f t="shared" si="2"/>
        <v>4.5</v>
      </c>
    </row>
    <row r="28" spans="1:5" ht="21.95" customHeight="1" x14ac:dyDescent="0.3">
      <c r="A28" s="9" t="s">
        <v>26</v>
      </c>
      <c r="B28" s="6" t="s">
        <v>27</v>
      </c>
      <c r="C28" s="43">
        <f>C26/12/C27*1000</f>
        <v>68531.481481481474</v>
      </c>
      <c r="D28" s="43">
        <f>D26/12/D27*1000</f>
        <v>68531.481481481474</v>
      </c>
      <c r="E28" s="43">
        <f>E26/12/E27*1000</f>
        <v>68531.481481481474</v>
      </c>
    </row>
    <row r="29" spans="1:5" ht="25.5" x14ac:dyDescent="0.3">
      <c r="A29" s="5" t="s">
        <v>5</v>
      </c>
      <c r="B29" s="6" t="s">
        <v>2</v>
      </c>
      <c r="C29" s="49">
        <f>C15*10.05%</f>
        <v>2130.5598000000005</v>
      </c>
      <c r="D29" s="49">
        <f>D15*10.05%</f>
        <v>2130.5598000000005</v>
      </c>
      <c r="E29" s="49">
        <f t="shared" ref="E29" si="5">E15*10.05%</f>
        <v>2130.5598000000005</v>
      </c>
    </row>
    <row r="30" spans="1:5" ht="36.75" x14ac:dyDescent="0.3">
      <c r="A30" s="11" t="s">
        <v>6</v>
      </c>
      <c r="B30" s="6" t="s">
        <v>2</v>
      </c>
      <c r="C30" s="49">
        <v>1086</v>
      </c>
      <c r="D30" s="49">
        <v>1086</v>
      </c>
      <c r="E30" s="49">
        <f>D30</f>
        <v>1086</v>
      </c>
    </row>
    <row r="31" spans="1:5" ht="25.5" x14ac:dyDescent="0.3">
      <c r="A31" s="11" t="s">
        <v>7</v>
      </c>
      <c r="B31" s="6" t="s">
        <v>2</v>
      </c>
      <c r="C31" s="18">
        <v>300</v>
      </c>
      <c r="D31" s="18">
        <f t="shared" si="2"/>
        <v>300</v>
      </c>
      <c r="E31" s="49">
        <f>D31</f>
        <v>300</v>
      </c>
    </row>
    <row r="32" spans="1:5" ht="36.75" x14ac:dyDescent="0.3">
      <c r="A32" s="11" t="s">
        <v>8</v>
      </c>
      <c r="B32" s="6" t="s">
        <v>2</v>
      </c>
      <c r="C32" s="18">
        <v>208</v>
      </c>
      <c r="D32" s="18">
        <f t="shared" si="2"/>
        <v>208</v>
      </c>
      <c r="E32" s="18">
        <f t="shared" si="2"/>
        <v>208</v>
      </c>
    </row>
    <row r="33" spans="1:5" ht="38.25" customHeight="1" x14ac:dyDescent="0.3">
      <c r="A33" s="11" t="s">
        <v>9</v>
      </c>
      <c r="B33" s="6" t="s">
        <v>2</v>
      </c>
      <c r="C33" s="49">
        <v>2329</v>
      </c>
      <c r="D33" s="49">
        <v>2329</v>
      </c>
      <c r="E33" s="49">
        <f t="shared" si="2"/>
        <v>2329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7" workbookViewId="0">
      <selection activeCell="C11" sqref="C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7.25" customHeight="1" x14ac:dyDescent="0.3">
      <c r="A4" s="86" t="s">
        <v>43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10</v>
      </c>
      <c r="D11" s="52">
        <f>C11</f>
        <v>10</v>
      </c>
      <c r="E11" s="52">
        <f>D11</f>
        <v>10</v>
      </c>
    </row>
    <row r="12" spans="1:7" ht="25.5" x14ac:dyDescent="0.3">
      <c r="A12" s="9" t="s">
        <v>24</v>
      </c>
      <c r="B12" s="6" t="s">
        <v>2</v>
      </c>
      <c r="C12" s="18">
        <f>(C13-C32)/C11</f>
        <v>3651.33646</v>
      </c>
      <c r="D12" s="18">
        <f t="shared" ref="D12:E12" si="0">(D13-D32)/D11</f>
        <v>3651.33646</v>
      </c>
      <c r="E12" s="18">
        <f t="shared" si="0"/>
        <v>3651.33646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36721.364600000001</v>
      </c>
      <c r="D13" s="49">
        <f t="shared" ref="D13:E13" si="1">D15+D29+D30+D33+D31+D32</f>
        <v>36721.364600000001</v>
      </c>
      <c r="E13" s="49">
        <f t="shared" si="1"/>
        <v>36721.364600000001</v>
      </c>
    </row>
    <row r="14" spans="1:7" x14ac:dyDescent="0.3">
      <c r="A14" s="7" t="s">
        <v>0</v>
      </c>
      <c r="B14" s="8"/>
      <c r="C14" s="18"/>
      <c r="D14" s="18">
        <f t="shared" ref="D14:E32" si="2">C14</f>
        <v>0</v>
      </c>
      <c r="E14" s="18"/>
      <c r="G14" s="17"/>
    </row>
    <row r="15" spans="1:7" ht="25.5" x14ac:dyDescent="0.3">
      <c r="A15" s="5" t="s">
        <v>12</v>
      </c>
      <c r="B15" s="6" t="s">
        <v>2</v>
      </c>
      <c r="C15" s="49">
        <f>C20+C26</f>
        <v>28489.200000000001</v>
      </c>
      <c r="D15" s="49">
        <f t="shared" ref="D15:E15" si="3">D20+D26</f>
        <v>28489.200000000001</v>
      </c>
      <c r="E15" s="49">
        <f t="shared" si="3"/>
        <v>28489.200000000001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/>
    </row>
    <row r="17" spans="1:5" s="22" customFormat="1" ht="25.5" x14ac:dyDescent="0.3">
      <c r="A17" s="25" t="s">
        <v>30</v>
      </c>
      <c r="B17" s="20" t="s">
        <v>2</v>
      </c>
      <c r="C17" s="43"/>
      <c r="D17" s="18">
        <f t="shared" si="2"/>
        <v>0</v>
      </c>
      <c r="E17" s="18"/>
    </row>
    <row r="18" spans="1:5" s="22" customFormat="1" x14ac:dyDescent="0.3">
      <c r="A18" s="26" t="s">
        <v>4</v>
      </c>
      <c r="B18" s="27" t="s">
        <v>3</v>
      </c>
      <c r="C18" s="44"/>
      <c r="D18" s="18">
        <f t="shared" si="2"/>
        <v>0</v>
      </c>
      <c r="E18" s="18"/>
    </row>
    <row r="19" spans="1:5" s="22" customFormat="1" ht="21.95" customHeight="1" x14ac:dyDescent="0.3">
      <c r="A19" s="26" t="s">
        <v>26</v>
      </c>
      <c r="B19" s="20" t="s">
        <v>27</v>
      </c>
      <c r="C19" s="43"/>
      <c r="D19" s="18">
        <f t="shared" si="2"/>
        <v>0</v>
      </c>
      <c r="E19" s="18"/>
    </row>
    <row r="20" spans="1:5" s="22" customFormat="1" ht="25.5" x14ac:dyDescent="0.3">
      <c r="A20" s="19" t="s">
        <v>31</v>
      </c>
      <c r="B20" s="56" t="s">
        <v>2</v>
      </c>
      <c r="C20" s="57">
        <v>23789.9</v>
      </c>
      <c r="D20" s="57">
        <v>23789.9</v>
      </c>
      <c r="E20" s="49">
        <f t="shared" si="2"/>
        <v>23789.9</v>
      </c>
    </row>
    <row r="21" spans="1:5" s="22" customFormat="1" x14ac:dyDescent="0.3">
      <c r="A21" s="26" t="s">
        <v>4</v>
      </c>
      <c r="B21" s="27" t="s">
        <v>3</v>
      </c>
      <c r="C21" s="44">
        <v>6.94</v>
      </c>
      <c r="D21" s="18">
        <f t="shared" si="2"/>
        <v>6.94</v>
      </c>
      <c r="E21" s="18">
        <f t="shared" si="2"/>
        <v>6.94</v>
      </c>
    </row>
    <row r="22" spans="1:5" ht="21.95" customHeight="1" x14ac:dyDescent="0.3">
      <c r="A22" s="9" t="s">
        <v>26</v>
      </c>
      <c r="B22" s="6" t="s">
        <v>27</v>
      </c>
      <c r="C22" s="43">
        <f>C20/12/C21*1000</f>
        <v>285661.62343900092</v>
      </c>
      <c r="D22" s="43">
        <f>D20/12/D21*1000</f>
        <v>285661.62343900092</v>
      </c>
      <c r="E22" s="43">
        <f>E20/12/E21*1000</f>
        <v>285661.62343900092</v>
      </c>
    </row>
    <row r="23" spans="1:5" ht="39" x14ac:dyDescent="0.3">
      <c r="A23" s="13" t="s">
        <v>25</v>
      </c>
      <c r="B23" s="6" t="s">
        <v>2</v>
      </c>
      <c r="C23" s="43"/>
      <c r="D23" s="18">
        <f t="shared" si="2"/>
        <v>0</v>
      </c>
      <c r="E23" s="18"/>
    </row>
    <row r="24" spans="1:5" x14ac:dyDescent="0.3">
      <c r="A24" s="9" t="s">
        <v>4</v>
      </c>
      <c r="B24" s="10" t="s">
        <v>3</v>
      </c>
      <c r="C24" s="44"/>
      <c r="D24" s="18">
        <f t="shared" si="2"/>
        <v>0</v>
      </c>
      <c r="E24" s="18"/>
    </row>
    <row r="25" spans="1:5" ht="21.95" customHeight="1" x14ac:dyDescent="0.3">
      <c r="A25" s="9" t="s">
        <v>26</v>
      </c>
      <c r="B25" s="6" t="s">
        <v>27</v>
      </c>
      <c r="C25" s="43"/>
      <c r="D25" s="18">
        <f t="shared" si="2"/>
        <v>0</v>
      </c>
      <c r="E25" s="18"/>
    </row>
    <row r="26" spans="1:5" ht="25.5" x14ac:dyDescent="0.3">
      <c r="A26" s="5" t="s">
        <v>23</v>
      </c>
      <c r="B26" s="54" t="s">
        <v>2</v>
      </c>
      <c r="C26" s="57">
        <v>4699.3</v>
      </c>
      <c r="D26" s="57">
        <v>4699.3</v>
      </c>
      <c r="E26" s="49">
        <f>D26</f>
        <v>4699.3</v>
      </c>
    </row>
    <row r="27" spans="1:5" x14ac:dyDescent="0.3">
      <c r="A27" s="9" t="s">
        <v>4</v>
      </c>
      <c r="B27" s="10" t="s">
        <v>3</v>
      </c>
      <c r="C27" s="44">
        <v>6</v>
      </c>
      <c r="D27" s="18">
        <f t="shared" si="2"/>
        <v>6</v>
      </c>
      <c r="E27" s="18">
        <f t="shared" si="2"/>
        <v>6</v>
      </c>
    </row>
    <row r="28" spans="1:5" ht="21.95" customHeight="1" x14ac:dyDescent="0.3">
      <c r="A28" s="9" t="s">
        <v>26</v>
      </c>
      <c r="B28" s="6" t="s">
        <v>27</v>
      </c>
      <c r="C28" s="43">
        <f>C26/12/C27*1000</f>
        <v>65268.055555555562</v>
      </c>
      <c r="D28" s="43">
        <f t="shared" ref="D28:E28" si="4">D26/12/D27*1000</f>
        <v>65268.055555555562</v>
      </c>
      <c r="E28" s="43">
        <f t="shared" si="4"/>
        <v>65268.055555555562</v>
      </c>
    </row>
    <row r="29" spans="1:5" ht="25.5" x14ac:dyDescent="0.3">
      <c r="A29" s="5" t="s">
        <v>5</v>
      </c>
      <c r="B29" s="6" t="s">
        <v>2</v>
      </c>
      <c r="C29" s="49">
        <f>C15*10.05%</f>
        <v>2863.1646000000001</v>
      </c>
      <c r="D29" s="49">
        <f t="shared" ref="D29:E29" si="5">D15*10.05%</f>
        <v>2863.1646000000001</v>
      </c>
      <c r="E29" s="49">
        <f t="shared" si="5"/>
        <v>2863.1646000000001</v>
      </c>
    </row>
    <row r="30" spans="1:5" ht="36.75" x14ac:dyDescent="0.3">
      <c r="A30" s="11" t="s">
        <v>6</v>
      </c>
      <c r="B30" s="6" t="s">
        <v>2</v>
      </c>
      <c r="C30" s="49">
        <v>870</v>
      </c>
      <c r="D30" s="49">
        <v>870</v>
      </c>
      <c r="E30" s="49">
        <f t="shared" si="2"/>
        <v>870</v>
      </c>
    </row>
    <row r="31" spans="1:5" ht="25.5" x14ac:dyDescent="0.3">
      <c r="A31" s="11" t="s">
        <v>7</v>
      </c>
      <c r="B31" s="6" t="s">
        <v>2</v>
      </c>
      <c r="C31" s="18">
        <v>300</v>
      </c>
      <c r="D31" s="18">
        <f>C31</f>
        <v>300</v>
      </c>
      <c r="E31" s="18">
        <f t="shared" si="2"/>
        <v>300</v>
      </c>
    </row>
    <row r="32" spans="1:5" ht="36.75" x14ac:dyDescent="0.3">
      <c r="A32" s="11" t="s">
        <v>8</v>
      </c>
      <c r="B32" s="6" t="s">
        <v>2</v>
      </c>
      <c r="C32" s="18">
        <v>208</v>
      </c>
      <c r="D32" s="18">
        <f t="shared" si="2"/>
        <v>208</v>
      </c>
      <c r="E32" s="18">
        <f t="shared" si="2"/>
        <v>208</v>
      </c>
    </row>
    <row r="33" spans="1:5" ht="38.25" customHeight="1" x14ac:dyDescent="0.3">
      <c r="A33" s="11" t="s">
        <v>9</v>
      </c>
      <c r="B33" s="6" t="s">
        <v>2</v>
      </c>
      <c r="C33" s="49">
        <v>3991</v>
      </c>
      <c r="D33" s="49">
        <v>3991</v>
      </c>
      <c r="E33" s="49">
        <v>3991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10" workbookViewId="0">
      <selection activeCell="E12" sqref="E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1" customHeight="1" x14ac:dyDescent="0.3">
      <c r="A4" s="86" t="s">
        <v>42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21</v>
      </c>
      <c r="D11" s="52">
        <f>C11</f>
        <v>21</v>
      </c>
      <c r="E11" s="52">
        <f>D11</f>
        <v>21</v>
      </c>
    </row>
    <row r="12" spans="1:7" ht="25.5" x14ac:dyDescent="0.3">
      <c r="A12" s="9" t="s">
        <v>24</v>
      </c>
      <c r="B12" s="6" t="s">
        <v>2</v>
      </c>
      <c r="C12" s="18">
        <f>(C13-C32)/C11</f>
        <v>2255.4278571428572</v>
      </c>
      <c r="D12" s="18">
        <f t="shared" ref="D12:E12" si="0">(D13-D32)/D11</f>
        <v>2255.4278571428572</v>
      </c>
      <c r="E12" s="18">
        <f t="shared" si="0"/>
        <v>2255.4278571428572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47571.985000000001</v>
      </c>
      <c r="D13" s="49">
        <f t="shared" ref="D13:E13" si="1">D15+D29+D30+D33+D31+D32</f>
        <v>47571.985000000001</v>
      </c>
      <c r="E13" s="49">
        <f t="shared" si="1"/>
        <v>47571.985000000001</v>
      </c>
    </row>
    <row r="14" spans="1:7" x14ac:dyDescent="0.3">
      <c r="A14" s="7" t="s">
        <v>0</v>
      </c>
      <c r="B14" s="8"/>
      <c r="C14" s="18"/>
      <c r="D14" s="18">
        <f t="shared" ref="D14:E33" si="2">C14</f>
        <v>0</v>
      </c>
      <c r="E14" s="18"/>
      <c r="G14" s="17"/>
    </row>
    <row r="15" spans="1:7" ht="25.5" x14ac:dyDescent="0.3">
      <c r="A15" s="5" t="s">
        <v>12</v>
      </c>
      <c r="B15" s="6" t="s">
        <v>2</v>
      </c>
      <c r="C15" s="49">
        <f>C20+C26</f>
        <v>37970</v>
      </c>
      <c r="D15" s="49">
        <f t="shared" ref="D15:E15" si="3">D20+D26</f>
        <v>37970</v>
      </c>
      <c r="E15" s="49">
        <f t="shared" si="3"/>
        <v>37970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/>
    </row>
    <row r="17" spans="1:5" s="22" customFormat="1" ht="25.5" x14ac:dyDescent="0.3">
      <c r="A17" s="19" t="s">
        <v>30</v>
      </c>
      <c r="B17" s="20" t="s">
        <v>2</v>
      </c>
      <c r="C17" s="34"/>
      <c r="D17" s="18">
        <f t="shared" si="2"/>
        <v>0</v>
      </c>
      <c r="E17" s="18"/>
    </row>
    <row r="18" spans="1:5" s="22" customFormat="1" x14ac:dyDescent="0.3">
      <c r="A18" s="26" t="s">
        <v>4</v>
      </c>
      <c r="B18" s="27" t="s">
        <v>3</v>
      </c>
      <c r="C18" s="41"/>
      <c r="D18" s="18">
        <f t="shared" si="2"/>
        <v>0</v>
      </c>
      <c r="E18" s="18"/>
    </row>
    <row r="19" spans="1:5" s="22" customFormat="1" ht="21.95" customHeight="1" x14ac:dyDescent="0.3">
      <c r="A19" s="26" t="s">
        <v>26</v>
      </c>
      <c r="B19" s="20" t="s">
        <v>27</v>
      </c>
      <c r="C19" s="34"/>
      <c r="D19" s="18">
        <f t="shared" si="2"/>
        <v>0</v>
      </c>
      <c r="E19" s="18"/>
    </row>
    <row r="20" spans="1:5" s="22" customFormat="1" ht="25.5" x14ac:dyDescent="0.3">
      <c r="A20" s="19" t="s">
        <v>31</v>
      </c>
      <c r="B20" s="20" t="s">
        <v>2</v>
      </c>
      <c r="C20" s="58">
        <v>31779.200000000001</v>
      </c>
      <c r="D20" s="58">
        <v>31779.200000000001</v>
      </c>
      <c r="E20" s="49">
        <f>D20</f>
        <v>31779.200000000001</v>
      </c>
    </row>
    <row r="21" spans="1:5" s="22" customFormat="1" x14ac:dyDescent="0.3">
      <c r="A21" s="26" t="s">
        <v>4</v>
      </c>
      <c r="B21" s="27" t="s">
        <v>3</v>
      </c>
      <c r="C21" s="41">
        <v>10.1</v>
      </c>
      <c r="D21" s="18">
        <f t="shared" si="2"/>
        <v>10.1</v>
      </c>
      <c r="E21" s="18">
        <f t="shared" si="2"/>
        <v>10.1</v>
      </c>
    </row>
    <row r="22" spans="1:5" ht="21.95" customHeight="1" x14ac:dyDescent="0.3">
      <c r="A22" s="9" t="s">
        <v>26</v>
      </c>
      <c r="B22" s="6" t="s">
        <v>27</v>
      </c>
      <c r="C22" s="34">
        <f>C20/12/C21*1000</f>
        <v>262204.62046204624</v>
      </c>
      <c r="D22" s="34">
        <f>D20/12/D21*1000</f>
        <v>262204.62046204624</v>
      </c>
      <c r="E22" s="34">
        <f>E20/12/E21*1000</f>
        <v>262204.62046204624</v>
      </c>
    </row>
    <row r="23" spans="1:5" ht="39" x14ac:dyDescent="0.3">
      <c r="A23" s="11" t="s">
        <v>37</v>
      </c>
      <c r="B23" s="54" t="s">
        <v>2</v>
      </c>
      <c r="C23" s="58"/>
      <c r="D23" s="49">
        <f t="shared" si="2"/>
        <v>0</v>
      </c>
      <c r="E23" s="49"/>
    </row>
    <row r="24" spans="1:5" x14ac:dyDescent="0.3">
      <c r="A24" s="9" t="s">
        <v>4</v>
      </c>
      <c r="B24" s="10" t="s">
        <v>3</v>
      </c>
      <c r="C24" s="41"/>
      <c r="D24" s="18">
        <f t="shared" si="2"/>
        <v>0</v>
      </c>
      <c r="E24" s="18">
        <f t="shared" si="2"/>
        <v>0</v>
      </c>
    </row>
    <row r="25" spans="1:5" ht="21.95" customHeight="1" x14ac:dyDescent="0.3">
      <c r="A25" s="9" t="s">
        <v>26</v>
      </c>
      <c r="B25" s="6" t="s">
        <v>27</v>
      </c>
      <c r="C25" s="34"/>
      <c r="D25" s="18">
        <f t="shared" si="2"/>
        <v>0</v>
      </c>
      <c r="E25" s="18">
        <f t="shared" si="2"/>
        <v>0</v>
      </c>
    </row>
    <row r="26" spans="1:5" ht="25.5" x14ac:dyDescent="0.3">
      <c r="A26" s="5" t="s">
        <v>23</v>
      </c>
      <c r="B26" s="54" t="s">
        <v>2</v>
      </c>
      <c r="C26" s="58">
        <v>6190.8</v>
      </c>
      <c r="D26" s="58">
        <v>6190.8</v>
      </c>
      <c r="E26" s="49">
        <f t="shared" si="2"/>
        <v>6190.8</v>
      </c>
    </row>
    <row r="27" spans="1:5" x14ac:dyDescent="0.3">
      <c r="A27" s="9" t="s">
        <v>4</v>
      </c>
      <c r="B27" s="10" t="s">
        <v>3</v>
      </c>
      <c r="C27" s="41">
        <v>8</v>
      </c>
      <c r="D27" s="18">
        <f t="shared" si="2"/>
        <v>8</v>
      </c>
      <c r="E27" s="18">
        <f t="shared" si="2"/>
        <v>8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64487.5</v>
      </c>
      <c r="D28" s="18">
        <f t="shared" si="2"/>
        <v>64487.5</v>
      </c>
      <c r="E28" s="18">
        <f t="shared" si="2"/>
        <v>64487.5</v>
      </c>
    </row>
    <row r="29" spans="1:5" ht="25.5" x14ac:dyDescent="0.3">
      <c r="A29" s="5" t="s">
        <v>5</v>
      </c>
      <c r="B29" s="54" t="s">
        <v>2</v>
      </c>
      <c r="C29" s="49">
        <f>C15*10.05%</f>
        <v>3815.9850000000001</v>
      </c>
      <c r="D29" s="49">
        <f t="shared" ref="D29:E29" si="4">D15*10.05%</f>
        <v>3815.9850000000001</v>
      </c>
      <c r="E29" s="49">
        <f t="shared" si="4"/>
        <v>3815.9850000000001</v>
      </c>
    </row>
    <row r="30" spans="1:5" ht="36.75" x14ac:dyDescent="0.3">
      <c r="A30" s="11" t="s">
        <v>6</v>
      </c>
      <c r="B30" s="6" t="s">
        <v>2</v>
      </c>
      <c r="C30" s="49">
        <v>1116</v>
      </c>
      <c r="D30" s="49">
        <v>1116</v>
      </c>
      <c r="E30" s="49">
        <f t="shared" si="2"/>
        <v>1116</v>
      </c>
    </row>
    <row r="31" spans="1:5" ht="25.5" x14ac:dyDescent="0.3">
      <c r="A31" s="11" t="s">
        <v>7</v>
      </c>
      <c r="B31" s="6" t="s">
        <v>2</v>
      </c>
      <c r="C31" s="18">
        <v>500</v>
      </c>
      <c r="D31" s="18">
        <v>500</v>
      </c>
      <c r="E31" s="49">
        <f t="shared" si="2"/>
        <v>500</v>
      </c>
    </row>
    <row r="32" spans="1:5" ht="36.75" x14ac:dyDescent="0.3">
      <c r="A32" s="11" t="s">
        <v>8</v>
      </c>
      <c r="B32" s="6" t="s">
        <v>2</v>
      </c>
      <c r="C32" s="18">
        <v>208</v>
      </c>
      <c r="D32" s="18">
        <f t="shared" si="2"/>
        <v>208</v>
      </c>
      <c r="E32" s="49">
        <f t="shared" si="2"/>
        <v>208</v>
      </c>
    </row>
    <row r="33" spans="1:5" ht="38.25" customHeight="1" x14ac:dyDescent="0.3">
      <c r="A33" s="11" t="s">
        <v>9</v>
      </c>
      <c r="B33" s="6" t="s">
        <v>2</v>
      </c>
      <c r="C33" s="49">
        <v>3962</v>
      </c>
      <c r="D33" s="49">
        <f t="shared" si="2"/>
        <v>3962</v>
      </c>
      <c r="E33" s="49">
        <f t="shared" si="2"/>
        <v>3962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5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40</v>
      </c>
      <c r="B2" s="80"/>
      <c r="C2" s="80"/>
      <c r="D2" s="80"/>
      <c r="E2" s="80"/>
    </row>
    <row r="3" spans="1:7" x14ac:dyDescent="0.3">
      <c r="A3" s="1"/>
    </row>
    <row r="4" spans="1:7" ht="44.25" customHeight="1" x14ac:dyDescent="0.3">
      <c r="A4" s="86" t="s">
        <v>35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39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33" t="s">
        <v>14</v>
      </c>
    </row>
    <row r="11" spans="1:7" x14ac:dyDescent="0.3">
      <c r="A11" s="5" t="s">
        <v>21</v>
      </c>
      <c r="B11" s="6" t="s">
        <v>10</v>
      </c>
      <c r="C11" s="51"/>
      <c r="D11" s="51"/>
      <c r="E11" s="51"/>
      <c r="F11" s="22"/>
    </row>
    <row r="12" spans="1:7" ht="25.5" x14ac:dyDescent="0.3">
      <c r="A12" s="9" t="s">
        <v>24</v>
      </c>
      <c r="B12" s="6" t="s">
        <v>2</v>
      </c>
      <c r="C12" s="34" t="e">
        <f>(C13-C32)/C11</f>
        <v>#DIV/0!</v>
      </c>
      <c r="D12" s="34" t="e">
        <f t="shared" ref="D12:E33" si="0">C12</f>
        <v>#DIV/0!</v>
      </c>
      <c r="E12" s="34" t="e">
        <f t="shared" si="0"/>
        <v>#DIV/0!</v>
      </c>
      <c r="F12" s="22"/>
    </row>
    <row r="13" spans="1:7" ht="25.5" x14ac:dyDescent="0.3">
      <c r="A13" s="5" t="s">
        <v>11</v>
      </c>
      <c r="B13" s="6" t="s">
        <v>2</v>
      </c>
      <c r="C13" s="49">
        <f>C15+C29+C30+C33+C31+C32</f>
        <v>226344</v>
      </c>
      <c r="D13" s="58">
        <f t="shared" si="0"/>
        <v>226344</v>
      </c>
      <c r="E13" s="58">
        <f t="shared" si="0"/>
        <v>226344</v>
      </c>
      <c r="F13" s="22"/>
    </row>
    <row r="14" spans="1:7" x14ac:dyDescent="0.3">
      <c r="A14" s="7" t="s">
        <v>0</v>
      </c>
      <c r="B14" s="8"/>
      <c r="C14" s="34">
        <v>0</v>
      </c>
      <c r="D14" s="34">
        <f t="shared" si="0"/>
        <v>0</v>
      </c>
      <c r="E14" s="34">
        <f t="shared" si="0"/>
        <v>0</v>
      </c>
      <c r="F14" s="22"/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0</v>
      </c>
      <c r="D15" s="58">
        <f t="shared" si="0"/>
        <v>0</v>
      </c>
      <c r="E15" s="58">
        <f t="shared" si="0"/>
        <v>0</v>
      </c>
      <c r="F15" s="22"/>
    </row>
    <row r="16" spans="1:7" x14ac:dyDescent="0.3">
      <c r="A16" s="7" t="s">
        <v>1</v>
      </c>
      <c r="B16" s="8"/>
      <c r="C16" s="34">
        <v>0</v>
      </c>
      <c r="D16" s="34">
        <f t="shared" si="0"/>
        <v>0</v>
      </c>
      <c r="E16" s="34">
        <f t="shared" si="0"/>
        <v>0</v>
      </c>
      <c r="F16" s="22"/>
    </row>
    <row r="17" spans="1:6" s="22" customFormat="1" ht="25.5" x14ac:dyDescent="0.3">
      <c r="A17" s="19" t="s">
        <v>30</v>
      </c>
      <c r="B17" s="20" t="s">
        <v>2</v>
      </c>
      <c r="C17" s="58"/>
      <c r="D17" s="58">
        <f t="shared" si="0"/>
        <v>0</v>
      </c>
      <c r="E17" s="58">
        <f t="shared" si="0"/>
        <v>0</v>
      </c>
    </row>
    <row r="18" spans="1:6" s="22" customFormat="1" x14ac:dyDescent="0.3">
      <c r="A18" s="26" t="s">
        <v>4</v>
      </c>
      <c r="B18" s="27" t="s">
        <v>3</v>
      </c>
      <c r="C18" s="34"/>
      <c r="D18" s="34"/>
      <c r="E18" s="34"/>
    </row>
    <row r="19" spans="1:6" s="22" customFormat="1" ht="21.95" customHeight="1" x14ac:dyDescent="0.3">
      <c r="A19" s="26" t="s">
        <v>26</v>
      </c>
      <c r="B19" s="20" t="s">
        <v>27</v>
      </c>
      <c r="C19" s="34" t="e">
        <f>C17/C18/12*1000+200</f>
        <v>#DIV/0!</v>
      </c>
      <c r="D19" s="34" t="e">
        <f t="shared" si="0"/>
        <v>#DIV/0!</v>
      </c>
      <c r="E19" s="34" t="e">
        <f t="shared" si="0"/>
        <v>#DIV/0!</v>
      </c>
    </row>
    <row r="20" spans="1:6" s="22" customFormat="1" ht="25.5" x14ac:dyDescent="0.3">
      <c r="A20" s="19" t="s">
        <v>31</v>
      </c>
      <c r="B20" s="20" t="s">
        <v>2</v>
      </c>
      <c r="C20" s="58"/>
      <c r="D20" s="58">
        <f t="shared" si="0"/>
        <v>0</v>
      </c>
      <c r="E20" s="58">
        <f t="shared" si="0"/>
        <v>0</v>
      </c>
    </row>
    <row r="21" spans="1:6" x14ac:dyDescent="0.3">
      <c r="A21" s="9" t="s">
        <v>4</v>
      </c>
      <c r="B21" s="10" t="s">
        <v>3</v>
      </c>
      <c r="C21" s="34"/>
      <c r="D21" s="34"/>
      <c r="E21" s="34"/>
      <c r="F21" s="22"/>
    </row>
    <row r="22" spans="1:6" ht="21.95" customHeight="1" x14ac:dyDescent="0.3">
      <c r="A22" s="9" t="s">
        <v>26</v>
      </c>
      <c r="B22" s="6" t="s">
        <v>27</v>
      </c>
      <c r="C22" s="34" t="e">
        <f>C20/12/C21*1000</f>
        <v>#DIV/0!</v>
      </c>
      <c r="D22" s="34" t="e">
        <f t="shared" si="0"/>
        <v>#DIV/0!</v>
      </c>
      <c r="E22" s="34" t="e">
        <f t="shared" si="0"/>
        <v>#DIV/0!</v>
      </c>
      <c r="F22" s="22"/>
    </row>
    <row r="23" spans="1:6" ht="39" x14ac:dyDescent="0.3">
      <c r="A23" s="11" t="s">
        <v>37</v>
      </c>
      <c r="B23" s="6" t="s">
        <v>2</v>
      </c>
      <c r="C23" s="58"/>
      <c r="D23" s="58">
        <f t="shared" si="0"/>
        <v>0</v>
      </c>
      <c r="E23" s="58">
        <f t="shared" si="0"/>
        <v>0</v>
      </c>
      <c r="F23" s="22"/>
    </row>
    <row r="24" spans="1:6" x14ac:dyDescent="0.3">
      <c r="A24" s="9" t="s">
        <v>4</v>
      </c>
      <c r="B24" s="10" t="s">
        <v>3</v>
      </c>
      <c r="C24" s="34"/>
      <c r="D24" s="34"/>
      <c r="E24" s="34"/>
    </row>
    <row r="25" spans="1:6" ht="21.95" customHeight="1" x14ac:dyDescent="0.3">
      <c r="A25" s="9" t="s">
        <v>26</v>
      </c>
      <c r="B25" s="6" t="s">
        <v>27</v>
      </c>
      <c r="C25" s="34" t="e">
        <f>C23/C24/12*1000</f>
        <v>#DIV/0!</v>
      </c>
      <c r="D25" s="34" t="e">
        <f t="shared" si="0"/>
        <v>#DIV/0!</v>
      </c>
      <c r="E25" s="34" t="e">
        <f t="shared" si="0"/>
        <v>#DIV/0!</v>
      </c>
    </row>
    <row r="26" spans="1:6" ht="25.5" x14ac:dyDescent="0.3">
      <c r="A26" s="5" t="s">
        <v>23</v>
      </c>
      <c r="B26" s="6" t="s">
        <v>2</v>
      </c>
      <c r="C26" s="58"/>
      <c r="D26" s="58">
        <f t="shared" si="0"/>
        <v>0</v>
      </c>
      <c r="E26" s="58">
        <f t="shared" si="0"/>
        <v>0</v>
      </c>
    </row>
    <row r="27" spans="1:6" x14ac:dyDescent="0.3">
      <c r="A27" s="9" t="s">
        <v>4</v>
      </c>
      <c r="B27" s="10" t="s">
        <v>3</v>
      </c>
      <c r="C27" s="34"/>
      <c r="D27" s="34"/>
      <c r="E27" s="34"/>
    </row>
    <row r="28" spans="1:6" ht="21.95" customHeight="1" x14ac:dyDescent="0.3">
      <c r="A28" s="9" t="s">
        <v>26</v>
      </c>
      <c r="B28" s="6" t="s">
        <v>27</v>
      </c>
      <c r="C28" s="34" t="e">
        <f>C26/12/C27*1000</f>
        <v>#DIV/0!</v>
      </c>
      <c r="D28" s="34" t="e">
        <f t="shared" si="0"/>
        <v>#DIV/0!</v>
      </c>
      <c r="E28" s="34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49"/>
      <c r="D29" s="49">
        <f t="shared" si="0"/>
        <v>0</v>
      </c>
      <c r="E29" s="49">
        <f t="shared" si="0"/>
        <v>0</v>
      </c>
    </row>
    <row r="30" spans="1:6" ht="36.75" x14ac:dyDescent="0.3">
      <c r="A30" s="11" t="s">
        <v>6</v>
      </c>
      <c r="B30" s="6" t="s">
        <v>2</v>
      </c>
      <c r="C30" s="58"/>
      <c r="D30" s="58">
        <f t="shared" si="0"/>
        <v>0</v>
      </c>
      <c r="E30" s="58">
        <f t="shared" si="0"/>
        <v>0</v>
      </c>
    </row>
    <row r="31" spans="1:6" ht="25.5" x14ac:dyDescent="0.3">
      <c r="A31" s="11" t="s">
        <v>7</v>
      </c>
      <c r="B31" s="6" t="s">
        <v>2</v>
      </c>
      <c r="C31" s="58"/>
      <c r="D31" s="58">
        <f t="shared" si="0"/>
        <v>0</v>
      </c>
      <c r="E31" s="58">
        <f t="shared" si="0"/>
        <v>0</v>
      </c>
    </row>
    <row r="32" spans="1:6" ht="36.75" x14ac:dyDescent="0.3">
      <c r="A32" s="11" t="s">
        <v>8</v>
      </c>
      <c r="B32" s="6" t="s">
        <v>2</v>
      </c>
      <c r="C32" s="49">
        <v>226344</v>
      </c>
      <c r="D32" s="58">
        <f t="shared" si="0"/>
        <v>226344</v>
      </c>
      <c r="E32" s="58">
        <f t="shared" si="0"/>
        <v>226344</v>
      </c>
    </row>
    <row r="33" spans="1:5" ht="38.25" customHeight="1" x14ac:dyDescent="0.3">
      <c r="A33" s="11" t="s">
        <v>9</v>
      </c>
      <c r="B33" s="6" t="s">
        <v>2</v>
      </c>
      <c r="C33" s="49"/>
      <c r="D33" s="58">
        <f t="shared" si="0"/>
        <v>0</v>
      </c>
      <c r="E33" s="58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4" workbookViewId="0">
      <selection activeCell="C11" sqref="C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7" customWidth="1"/>
    <col min="4" max="4" width="12" style="17" customWidth="1"/>
    <col min="5" max="5" width="12" style="42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5.5" customHeight="1" x14ac:dyDescent="0.3">
      <c r="A4" s="86" t="s">
        <v>64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193</v>
      </c>
      <c r="D11" s="52">
        <f>C11</f>
        <v>193</v>
      </c>
      <c r="E11" s="52">
        <f>D11</f>
        <v>193</v>
      </c>
    </row>
    <row r="12" spans="1:7" ht="25.5" x14ac:dyDescent="0.3">
      <c r="A12" s="9" t="s">
        <v>24</v>
      </c>
      <c r="B12" s="6" t="s">
        <v>2</v>
      </c>
      <c r="C12" s="18">
        <f>(C13-C32)/C11</f>
        <v>1061.8832759067359</v>
      </c>
      <c r="D12" s="18">
        <f t="shared" ref="D12:E12" si="0">(D13-D32)/D11</f>
        <v>1061.8832759067359</v>
      </c>
      <c r="E12" s="18">
        <f t="shared" si="0"/>
        <v>1061.8832759067359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210051.47225000002</v>
      </c>
      <c r="D13" s="49">
        <f t="shared" ref="D13:E13" si="1">D15+D29+D30+D33+D31+D32</f>
        <v>210051.47225000002</v>
      </c>
      <c r="E13" s="49">
        <f t="shared" si="1"/>
        <v>210051.47225000002</v>
      </c>
    </row>
    <row r="14" spans="1:7" x14ac:dyDescent="0.3">
      <c r="A14" s="7" t="s">
        <v>0</v>
      </c>
      <c r="B14" s="8"/>
      <c r="C14" s="18">
        <v>0</v>
      </c>
      <c r="D14" s="34">
        <f t="shared" ref="D14:D28" si="2">C14</f>
        <v>0</v>
      </c>
      <c r="E14" s="34">
        <f t="shared" ref="E14" si="3">D14</f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167044.50000000003</v>
      </c>
      <c r="D15" s="49">
        <f t="shared" ref="D15:E15" si="4">D17+D20+D23+D26</f>
        <v>167044.50000000003</v>
      </c>
      <c r="E15" s="49">
        <f t="shared" si="4"/>
        <v>167044.50000000003</v>
      </c>
    </row>
    <row r="16" spans="1:7" x14ac:dyDescent="0.3">
      <c r="A16" s="7" t="s">
        <v>1</v>
      </c>
      <c r="B16" s="8"/>
      <c r="C16" s="18">
        <v>0</v>
      </c>
      <c r="D16" s="34">
        <f t="shared" si="2"/>
        <v>0</v>
      </c>
      <c r="E16" s="34">
        <f t="shared" ref="E16" si="5">D16</f>
        <v>0</v>
      </c>
    </row>
    <row r="17" spans="1:7" s="22" customFormat="1" ht="25.5" x14ac:dyDescent="0.3">
      <c r="A17" s="19" t="s">
        <v>30</v>
      </c>
      <c r="B17" s="56" t="s">
        <v>2</v>
      </c>
      <c r="C17" s="58">
        <v>8583.6</v>
      </c>
      <c r="D17" s="58">
        <v>8583.6</v>
      </c>
      <c r="E17" s="58">
        <f t="shared" ref="E17" si="6">D17</f>
        <v>8583.6</v>
      </c>
    </row>
    <row r="18" spans="1:7" s="22" customFormat="1" x14ac:dyDescent="0.3">
      <c r="A18" s="26" t="s">
        <v>4</v>
      </c>
      <c r="B18" s="27" t="s">
        <v>3</v>
      </c>
      <c r="C18" s="41">
        <v>4</v>
      </c>
      <c r="D18" s="34">
        <f t="shared" si="2"/>
        <v>4</v>
      </c>
      <c r="E18" s="34">
        <f t="shared" ref="E18" si="7">D18</f>
        <v>4</v>
      </c>
    </row>
    <row r="19" spans="1:7" s="22" customFormat="1" ht="21.95" customHeight="1" x14ac:dyDescent="0.3">
      <c r="A19" s="26" t="s">
        <v>26</v>
      </c>
      <c r="B19" s="20" t="s">
        <v>27</v>
      </c>
      <c r="C19" s="34">
        <f>C17/C18/12*1000+200</f>
        <v>179025.00000000003</v>
      </c>
      <c r="D19" s="34">
        <f t="shared" si="2"/>
        <v>179025.00000000003</v>
      </c>
      <c r="E19" s="34">
        <f t="shared" ref="E19" si="8">D19</f>
        <v>179025.00000000003</v>
      </c>
      <c r="G19" s="29"/>
    </row>
    <row r="20" spans="1:7" s="22" customFormat="1" ht="25.5" x14ac:dyDescent="0.3">
      <c r="A20" s="19" t="s">
        <v>31</v>
      </c>
      <c r="B20" s="56" t="s">
        <v>2</v>
      </c>
      <c r="C20" s="58">
        <v>131281.1</v>
      </c>
      <c r="D20" s="58">
        <v>131281.1</v>
      </c>
      <c r="E20" s="58">
        <f t="shared" ref="E20" si="9">D20</f>
        <v>131281.1</v>
      </c>
    </row>
    <row r="21" spans="1:7" s="22" customFormat="1" x14ac:dyDescent="0.3">
      <c r="A21" s="26" t="s">
        <v>4</v>
      </c>
      <c r="B21" s="27" t="s">
        <v>3</v>
      </c>
      <c r="C21" s="41">
        <v>41.6</v>
      </c>
      <c r="D21" s="34">
        <f t="shared" si="2"/>
        <v>41.6</v>
      </c>
      <c r="E21" s="34">
        <f t="shared" ref="E21" si="10">D21</f>
        <v>41.6</v>
      </c>
    </row>
    <row r="22" spans="1:7" ht="21.95" customHeight="1" x14ac:dyDescent="0.3">
      <c r="A22" s="9" t="s">
        <v>26</v>
      </c>
      <c r="B22" s="6" t="s">
        <v>27</v>
      </c>
      <c r="C22" s="34">
        <f>C20/12/C21*1000</f>
        <v>262982.97275641025</v>
      </c>
      <c r="D22" s="34">
        <f t="shared" si="2"/>
        <v>262982.97275641025</v>
      </c>
      <c r="E22" s="34">
        <f t="shared" ref="E22" si="11">D22</f>
        <v>262982.97275641025</v>
      </c>
    </row>
    <row r="23" spans="1:7" ht="39" x14ac:dyDescent="0.3">
      <c r="A23" s="11" t="s">
        <v>37</v>
      </c>
      <c r="B23" s="54" t="s">
        <v>2</v>
      </c>
      <c r="C23" s="58">
        <v>8760.1</v>
      </c>
      <c r="D23" s="58">
        <v>8760.1</v>
      </c>
      <c r="E23" s="58">
        <f t="shared" ref="E23" si="12">D23</f>
        <v>8760.1</v>
      </c>
    </row>
    <row r="24" spans="1:7" x14ac:dyDescent="0.3">
      <c r="A24" s="9" t="s">
        <v>4</v>
      </c>
      <c r="B24" s="10" t="s">
        <v>3</v>
      </c>
      <c r="C24" s="41">
        <v>5.5</v>
      </c>
      <c r="D24" s="34">
        <f t="shared" si="2"/>
        <v>5.5</v>
      </c>
      <c r="E24" s="34">
        <f t="shared" ref="E24" si="13">D24</f>
        <v>5.5</v>
      </c>
    </row>
    <row r="25" spans="1:7" ht="21.95" customHeight="1" x14ac:dyDescent="0.3">
      <c r="A25" s="9" t="s">
        <v>26</v>
      </c>
      <c r="B25" s="6" t="s">
        <v>27</v>
      </c>
      <c r="C25" s="34">
        <f>C23/C24/12*1000</f>
        <v>132728.78787878787</v>
      </c>
      <c r="D25" s="34">
        <f t="shared" si="2"/>
        <v>132728.78787878787</v>
      </c>
      <c r="E25" s="34">
        <f t="shared" ref="E25" si="14">D25</f>
        <v>132728.78787878787</v>
      </c>
    </row>
    <row r="26" spans="1:7" ht="25.5" x14ac:dyDescent="0.3">
      <c r="A26" s="5" t="s">
        <v>23</v>
      </c>
      <c r="B26" s="54" t="s">
        <v>2</v>
      </c>
      <c r="C26" s="58">
        <v>18419.7</v>
      </c>
      <c r="D26" s="58">
        <v>18419.7</v>
      </c>
      <c r="E26" s="58">
        <f t="shared" ref="E26" si="15">D26</f>
        <v>18419.7</v>
      </c>
    </row>
    <row r="27" spans="1:7" x14ac:dyDescent="0.3">
      <c r="A27" s="9" t="s">
        <v>4</v>
      </c>
      <c r="B27" s="10" t="s">
        <v>3</v>
      </c>
      <c r="C27" s="41">
        <v>23</v>
      </c>
      <c r="D27" s="34">
        <f t="shared" si="2"/>
        <v>23</v>
      </c>
      <c r="E27" s="34">
        <f t="shared" ref="E27" si="16">D27</f>
        <v>23</v>
      </c>
    </row>
    <row r="28" spans="1:7" ht="21.95" customHeight="1" x14ac:dyDescent="0.3">
      <c r="A28" s="9" t="s">
        <v>26</v>
      </c>
      <c r="B28" s="6" t="s">
        <v>27</v>
      </c>
      <c r="C28" s="34">
        <f>C26/12/C27*1000</f>
        <v>66738.043478260879</v>
      </c>
      <c r="D28" s="34">
        <f t="shared" si="2"/>
        <v>66738.043478260879</v>
      </c>
      <c r="E28" s="34">
        <f t="shared" ref="E28" si="17">D28</f>
        <v>66738.043478260879</v>
      </c>
    </row>
    <row r="29" spans="1:7" ht="25.5" x14ac:dyDescent="0.3">
      <c r="A29" s="5" t="s">
        <v>5</v>
      </c>
      <c r="B29" s="6" t="s">
        <v>2</v>
      </c>
      <c r="C29" s="49">
        <f t="shared" ref="C29:E29" si="18">C15*10.05%</f>
        <v>16787.972250000003</v>
      </c>
      <c r="D29" s="49">
        <f t="shared" si="18"/>
        <v>16787.972250000003</v>
      </c>
      <c r="E29" s="49">
        <f t="shared" si="18"/>
        <v>16787.972250000003</v>
      </c>
    </row>
    <row r="30" spans="1:7" ht="36.75" x14ac:dyDescent="0.3">
      <c r="A30" s="11" t="s">
        <v>6</v>
      </c>
      <c r="B30" s="6" t="s">
        <v>2</v>
      </c>
      <c r="C30" s="58">
        <v>8848</v>
      </c>
      <c r="D30" s="58">
        <v>8848</v>
      </c>
      <c r="E30" s="58">
        <f t="shared" ref="E30" si="19">D30</f>
        <v>8848</v>
      </c>
    </row>
    <row r="31" spans="1:7" ht="25.5" x14ac:dyDescent="0.3">
      <c r="A31" s="11" t="s">
        <v>7</v>
      </c>
      <c r="B31" s="6" t="s">
        <v>2</v>
      </c>
      <c r="C31" s="18">
        <v>0</v>
      </c>
      <c r="D31" s="18">
        <v>0</v>
      </c>
      <c r="E31" s="34">
        <f t="shared" ref="E31:E32" si="20">D31</f>
        <v>0</v>
      </c>
    </row>
    <row r="32" spans="1:7" ht="36.75" x14ac:dyDescent="0.3">
      <c r="A32" s="11" t="s">
        <v>8</v>
      </c>
      <c r="B32" s="6" t="s">
        <v>2</v>
      </c>
      <c r="C32" s="49">
        <v>5108</v>
      </c>
      <c r="D32" s="49">
        <v>5108</v>
      </c>
      <c r="E32" s="58">
        <f t="shared" si="20"/>
        <v>5108</v>
      </c>
    </row>
    <row r="33" spans="1:5" ht="38.25" customHeight="1" x14ac:dyDescent="0.3">
      <c r="A33" s="11" t="s">
        <v>9</v>
      </c>
      <c r="B33" s="6" t="s">
        <v>2</v>
      </c>
      <c r="C33" s="49">
        <v>12263</v>
      </c>
      <c r="D33" s="49">
        <v>12263</v>
      </c>
      <c r="E33" s="58">
        <f t="shared" ref="E33" si="21">D33</f>
        <v>12263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4" workbookViewId="0">
      <selection activeCell="E13" sqref="E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7" customWidth="1"/>
    <col min="4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6.5" customHeight="1" x14ac:dyDescent="0.3">
      <c r="A4" s="86" t="s">
        <v>63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261</v>
      </c>
      <c r="D11" s="52">
        <f>C11</f>
        <v>261</v>
      </c>
      <c r="E11" s="52">
        <f>D11</f>
        <v>261</v>
      </c>
    </row>
    <row r="12" spans="1:7" ht="25.5" x14ac:dyDescent="0.3">
      <c r="A12" s="9" t="s">
        <v>24</v>
      </c>
      <c r="B12" s="6" t="s">
        <v>2</v>
      </c>
      <c r="C12" s="18">
        <f>(C13-C32)/C11</f>
        <v>807.95373678160922</v>
      </c>
      <c r="D12" s="18">
        <f t="shared" ref="D12:E12" si="0">(D13-D32)/D11</f>
        <v>807.95373678160922</v>
      </c>
      <c r="E12" s="18">
        <f t="shared" si="0"/>
        <v>807.95373678160922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212975.9253</v>
      </c>
      <c r="D13" s="49">
        <f t="shared" ref="D13:E13" si="1">D15+D29+D30+D33+D31+D32</f>
        <v>212975.9253</v>
      </c>
      <c r="E13" s="49">
        <f t="shared" si="1"/>
        <v>212975.9253</v>
      </c>
    </row>
    <row r="14" spans="1:7" x14ac:dyDescent="0.3">
      <c r="A14" s="7" t="s">
        <v>0</v>
      </c>
      <c r="B14" s="8"/>
      <c r="C14" s="18">
        <v>0</v>
      </c>
      <c r="D14" s="34">
        <f t="shared" ref="D14:E33" si="2">C14</f>
        <v>0</v>
      </c>
      <c r="E14" s="18"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172530.6</v>
      </c>
      <c r="D15" s="49">
        <f t="shared" ref="D15:E15" si="3">D17+D20+D23+D26</f>
        <v>172530.6</v>
      </c>
      <c r="E15" s="49">
        <f t="shared" si="3"/>
        <v>172530.6</v>
      </c>
    </row>
    <row r="16" spans="1:7" x14ac:dyDescent="0.3">
      <c r="A16" s="7" t="s">
        <v>1</v>
      </c>
      <c r="B16" s="8"/>
      <c r="C16" s="18">
        <v>0</v>
      </c>
      <c r="D16" s="34">
        <f t="shared" si="2"/>
        <v>0</v>
      </c>
      <c r="E16" s="18">
        <v>0</v>
      </c>
    </row>
    <row r="17" spans="1:5" s="22" customFormat="1" ht="25.5" x14ac:dyDescent="0.3">
      <c r="A17" s="19" t="s">
        <v>30</v>
      </c>
      <c r="B17" s="20" t="s">
        <v>2</v>
      </c>
      <c r="C17" s="58">
        <v>10544.1</v>
      </c>
      <c r="D17" s="58">
        <v>10544.1</v>
      </c>
      <c r="E17" s="58">
        <f t="shared" si="2"/>
        <v>10544.1</v>
      </c>
    </row>
    <row r="18" spans="1:5" s="22" customFormat="1" x14ac:dyDescent="0.3">
      <c r="A18" s="26" t="s">
        <v>4</v>
      </c>
      <c r="B18" s="27" t="s">
        <v>3</v>
      </c>
      <c r="C18" s="41">
        <v>4.5</v>
      </c>
      <c r="D18" s="34">
        <f t="shared" si="2"/>
        <v>4.5</v>
      </c>
      <c r="E18" s="41">
        <v>4.5</v>
      </c>
    </row>
    <row r="19" spans="1:5" s="22" customFormat="1" ht="21.95" customHeight="1" x14ac:dyDescent="0.3">
      <c r="A19" s="26" t="s">
        <v>26</v>
      </c>
      <c r="B19" s="20" t="s">
        <v>27</v>
      </c>
      <c r="C19" s="34">
        <f>C17/C18/12*1000+200</f>
        <v>195461.11111111109</v>
      </c>
      <c r="D19" s="34">
        <f t="shared" si="2"/>
        <v>195461.11111111109</v>
      </c>
      <c r="E19" s="34">
        <f>E17*1000/12/E18</f>
        <v>195261.11111111112</v>
      </c>
    </row>
    <row r="20" spans="1:5" s="22" customFormat="1" ht="25.5" x14ac:dyDescent="0.3">
      <c r="A20" s="19" t="s">
        <v>31</v>
      </c>
      <c r="B20" s="20" t="s">
        <v>2</v>
      </c>
      <c r="C20" s="58">
        <v>138007.79999999999</v>
      </c>
      <c r="D20" s="58">
        <v>138007.79999999999</v>
      </c>
      <c r="E20" s="58">
        <f t="shared" si="2"/>
        <v>138007.79999999999</v>
      </c>
    </row>
    <row r="21" spans="1:5" s="22" customFormat="1" x14ac:dyDescent="0.3">
      <c r="A21" s="26" t="s">
        <v>4</v>
      </c>
      <c r="B21" s="27" t="s">
        <v>3</v>
      </c>
      <c r="C21" s="41">
        <v>41.7</v>
      </c>
      <c r="D21" s="34">
        <f t="shared" si="2"/>
        <v>41.7</v>
      </c>
      <c r="E21" s="34">
        <f t="shared" si="2"/>
        <v>41.7</v>
      </c>
    </row>
    <row r="22" spans="1:5" ht="21.95" customHeight="1" x14ac:dyDescent="0.3">
      <c r="A22" s="9" t="s">
        <v>26</v>
      </c>
      <c r="B22" s="6" t="s">
        <v>27</v>
      </c>
      <c r="C22" s="34">
        <f>C20/12/C21*1000</f>
        <v>275794.96402877697</v>
      </c>
      <c r="D22" s="34">
        <f t="shared" si="2"/>
        <v>275794.96402877697</v>
      </c>
      <c r="E22" s="34">
        <f t="shared" ref="E22" si="4">E20/12/E21*1000</f>
        <v>275794.96402877697</v>
      </c>
    </row>
    <row r="23" spans="1:5" ht="39" x14ac:dyDescent="0.3">
      <c r="A23" s="11" t="s">
        <v>37</v>
      </c>
      <c r="B23" s="6" t="s">
        <v>2</v>
      </c>
      <c r="C23" s="58">
        <v>8407.1</v>
      </c>
      <c r="D23" s="58">
        <v>8407.1</v>
      </c>
      <c r="E23" s="58">
        <f t="shared" si="2"/>
        <v>8407.1</v>
      </c>
    </row>
    <row r="24" spans="1:5" x14ac:dyDescent="0.3">
      <c r="A24" s="9" t="s">
        <v>4</v>
      </c>
      <c r="B24" s="10" t="s">
        <v>3</v>
      </c>
      <c r="C24" s="41">
        <v>4.5</v>
      </c>
      <c r="D24" s="34">
        <f t="shared" si="2"/>
        <v>4.5</v>
      </c>
      <c r="E24" s="34">
        <f t="shared" si="2"/>
        <v>4.5</v>
      </c>
    </row>
    <row r="25" spans="1:5" ht="21.95" customHeight="1" x14ac:dyDescent="0.3">
      <c r="A25" s="9" t="s">
        <v>26</v>
      </c>
      <c r="B25" s="6" t="s">
        <v>27</v>
      </c>
      <c r="C25" s="34">
        <f>C23/C24/12*1000</f>
        <v>155687.03703703705</v>
      </c>
      <c r="D25" s="34">
        <f t="shared" si="2"/>
        <v>155687.03703703705</v>
      </c>
      <c r="E25" s="34">
        <f t="shared" ref="E25" si="5">E23/E24/12*1000</f>
        <v>155687.03703703705</v>
      </c>
    </row>
    <row r="26" spans="1:5" ht="25.5" x14ac:dyDescent="0.3">
      <c r="A26" s="5" t="s">
        <v>23</v>
      </c>
      <c r="B26" s="6" t="s">
        <v>2</v>
      </c>
      <c r="C26" s="58">
        <v>15571.6</v>
      </c>
      <c r="D26" s="58">
        <v>15571.6</v>
      </c>
      <c r="E26" s="58">
        <f t="shared" si="2"/>
        <v>15571.6</v>
      </c>
    </row>
    <row r="27" spans="1:5" x14ac:dyDescent="0.3">
      <c r="A27" s="9" t="s">
        <v>4</v>
      </c>
      <c r="B27" s="10" t="s">
        <v>3</v>
      </c>
      <c r="C27" s="41">
        <v>19.5</v>
      </c>
      <c r="D27" s="34">
        <f t="shared" si="2"/>
        <v>19.5</v>
      </c>
      <c r="E27" s="34">
        <f t="shared" si="2"/>
        <v>19.5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66545.299145299155</v>
      </c>
      <c r="D28" s="34">
        <f t="shared" si="2"/>
        <v>66545.299145299155</v>
      </c>
      <c r="E28" s="34">
        <f t="shared" ref="E28" si="6">E26/12/E27*1000</f>
        <v>66545.299145299155</v>
      </c>
    </row>
    <row r="29" spans="1:5" ht="25.5" x14ac:dyDescent="0.3">
      <c r="A29" s="5" t="s">
        <v>5</v>
      </c>
      <c r="B29" s="6" t="s">
        <v>2</v>
      </c>
      <c r="C29" s="49">
        <f t="shared" ref="C29:E29" si="7">C15*10.05%</f>
        <v>17339.3253</v>
      </c>
      <c r="D29" s="49">
        <f t="shared" si="7"/>
        <v>17339.3253</v>
      </c>
      <c r="E29" s="49">
        <f t="shared" si="7"/>
        <v>17339.3253</v>
      </c>
    </row>
    <row r="30" spans="1:5" ht="36.75" x14ac:dyDescent="0.3">
      <c r="A30" s="11" t="s">
        <v>6</v>
      </c>
      <c r="B30" s="6" t="s">
        <v>2</v>
      </c>
      <c r="C30" s="49">
        <v>8077</v>
      </c>
      <c r="D30" s="49">
        <v>8077</v>
      </c>
      <c r="E30" s="58">
        <f t="shared" si="2"/>
        <v>8077</v>
      </c>
    </row>
    <row r="31" spans="1:5" ht="25.5" x14ac:dyDescent="0.3">
      <c r="A31" s="11" t="s">
        <v>7</v>
      </c>
      <c r="B31" s="6" t="s">
        <v>2</v>
      </c>
      <c r="C31" s="49">
        <v>590</v>
      </c>
      <c r="D31" s="49">
        <v>590</v>
      </c>
      <c r="E31" s="58">
        <f t="shared" si="2"/>
        <v>590</v>
      </c>
    </row>
    <row r="32" spans="1:5" ht="36.75" x14ac:dyDescent="0.3">
      <c r="A32" s="11" t="s">
        <v>8</v>
      </c>
      <c r="B32" s="6" t="s">
        <v>2</v>
      </c>
      <c r="C32" s="49">
        <v>2100</v>
      </c>
      <c r="D32" s="49">
        <v>2100</v>
      </c>
      <c r="E32" s="58">
        <f t="shared" si="2"/>
        <v>2100</v>
      </c>
    </row>
    <row r="33" spans="1:5" ht="38.25" customHeight="1" x14ac:dyDescent="0.3">
      <c r="A33" s="11" t="s">
        <v>9</v>
      </c>
      <c r="B33" s="6" t="s">
        <v>2</v>
      </c>
      <c r="C33" s="65">
        <v>12339</v>
      </c>
      <c r="D33" s="65">
        <v>12339</v>
      </c>
      <c r="E33" s="58">
        <f t="shared" si="2"/>
        <v>12339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7" workbookViewId="0">
      <selection activeCell="C30" sqref="C30: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7" customWidth="1"/>
    <col min="4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5" customHeight="1" x14ac:dyDescent="0.3">
      <c r="A4" s="86" t="s">
        <v>62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127</v>
      </c>
      <c r="D11" s="52">
        <f>C11</f>
        <v>127</v>
      </c>
      <c r="E11" s="52">
        <f>D11</f>
        <v>127</v>
      </c>
    </row>
    <row r="12" spans="1:7" ht="25.5" x14ac:dyDescent="0.3">
      <c r="A12" s="9" t="s">
        <v>24</v>
      </c>
      <c r="B12" s="6" t="s">
        <v>2</v>
      </c>
      <c r="C12" s="18">
        <f>(C13-C32)/C11</f>
        <v>1552.962907086614</v>
      </c>
      <c r="D12" s="18">
        <f t="shared" ref="D12:E12" si="0">(D13-D32)/D11</f>
        <v>1552.962907086614</v>
      </c>
      <c r="E12" s="18">
        <f t="shared" si="0"/>
        <v>1552.962907086614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197434.28919999997</v>
      </c>
      <c r="D13" s="49">
        <f t="shared" ref="D13:E13" si="1">D15+D29+D30+D33+D31+D32</f>
        <v>197434.28919999997</v>
      </c>
      <c r="E13" s="49">
        <f t="shared" si="1"/>
        <v>197434.28919999997</v>
      </c>
    </row>
    <row r="14" spans="1:7" x14ac:dyDescent="0.3">
      <c r="A14" s="7" t="s">
        <v>0</v>
      </c>
      <c r="B14" s="8"/>
      <c r="C14" s="18">
        <v>0</v>
      </c>
      <c r="D14" s="34">
        <f t="shared" ref="D14:E33" si="2">C14</f>
        <v>0</v>
      </c>
      <c r="E14" s="34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161498.4</v>
      </c>
      <c r="D15" s="49">
        <f>D17+D20+D23+D26</f>
        <v>161498.4</v>
      </c>
      <c r="E15" s="49">
        <f t="shared" ref="E15" si="3">E17+E20+E23+E26</f>
        <v>161498.4</v>
      </c>
    </row>
    <row r="16" spans="1:7" x14ac:dyDescent="0.3">
      <c r="A16" s="7" t="s">
        <v>1</v>
      </c>
      <c r="B16" s="8"/>
      <c r="C16" s="18">
        <v>0</v>
      </c>
      <c r="D16" s="34">
        <f t="shared" si="2"/>
        <v>0</v>
      </c>
      <c r="E16" s="34">
        <f t="shared" si="2"/>
        <v>0</v>
      </c>
    </row>
    <row r="17" spans="1:5" s="22" customFormat="1" ht="25.5" x14ac:dyDescent="0.3">
      <c r="A17" s="19" t="s">
        <v>30</v>
      </c>
      <c r="B17" s="20" t="s">
        <v>2</v>
      </c>
      <c r="C17" s="58">
        <v>8331.9</v>
      </c>
      <c r="D17" s="58">
        <v>8331.9</v>
      </c>
      <c r="E17" s="58">
        <f t="shared" si="2"/>
        <v>8331.9</v>
      </c>
    </row>
    <row r="18" spans="1:5" s="22" customFormat="1" x14ac:dyDescent="0.3">
      <c r="A18" s="26" t="s">
        <v>4</v>
      </c>
      <c r="B18" s="27" t="s">
        <v>3</v>
      </c>
      <c r="C18" s="41">
        <v>4</v>
      </c>
      <c r="D18" s="34">
        <f t="shared" si="2"/>
        <v>4</v>
      </c>
      <c r="E18" s="34">
        <f t="shared" si="2"/>
        <v>4</v>
      </c>
    </row>
    <row r="19" spans="1:5" s="22" customFormat="1" ht="21.95" customHeight="1" x14ac:dyDescent="0.3">
      <c r="A19" s="26" t="s">
        <v>26</v>
      </c>
      <c r="B19" s="20" t="s">
        <v>27</v>
      </c>
      <c r="C19" s="34">
        <f>C17/C18/12*1000+200</f>
        <v>173781.24999999997</v>
      </c>
      <c r="D19" s="34">
        <f t="shared" si="2"/>
        <v>173781.24999999997</v>
      </c>
      <c r="E19" s="34">
        <f t="shared" si="2"/>
        <v>173781.24999999997</v>
      </c>
    </row>
    <row r="20" spans="1:5" s="22" customFormat="1" ht="25.5" x14ac:dyDescent="0.3">
      <c r="A20" s="19" t="s">
        <v>31</v>
      </c>
      <c r="B20" s="20" t="s">
        <v>2</v>
      </c>
      <c r="C20" s="58">
        <v>127802</v>
      </c>
      <c r="D20" s="58">
        <v>127802</v>
      </c>
      <c r="E20" s="58">
        <f t="shared" si="2"/>
        <v>127802</v>
      </c>
    </row>
    <row r="21" spans="1:5" s="22" customFormat="1" x14ac:dyDescent="0.3">
      <c r="A21" s="26" t="s">
        <v>4</v>
      </c>
      <c r="B21" s="27" t="s">
        <v>3</v>
      </c>
      <c r="C21" s="41">
        <v>39.6</v>
      </c>
      <c r="D21" s="34">
        <f t="shared" si="2"/>
        <v>39.6</v>
      </c>
      <c r="E21" s="34">
        <f t="shared" si="2"/>
        <v>39.6</v>
      </c>
    </row>
    <row r="22" spans="1:5" s="22" customFormat="1" ht="21.95" customHeight="1" x14ac:dyDescent="0.3">
      <c r="A22" s="26" t="s">
        <v>26</v>
      </c>
      <c r="B22" s="20" t="s">
        <v>27</v>
      </c>
      <c r="C22" s="34">
        <f>C20/12/C21*1000</f>
        <v>268943.60269360268</v>
      </c>
      <c r="D22" s="34">
        <f t="shared" si="2"/>
        <v>268943.60269360268</v>
      </c>
      <c r="E22" s="34">
        <f t="shared" si="2"/>
        <v>268943.60269360268</v>
      </c>
    </row>
    <row r="23" spans="1:5" s="22" customFormat="1" ht="39" x14ac:dyDescent="0.3">
      <c r="A23" s="28" t="s">
        <v>37</v>
      </c>
      <c r="B23" s="20" t="s">
        <v>2</v>
      </c>
      <c r="C23" s="58">
        <v>9071.4</v>
      </c>
      <c r="D23" s="58">
        <v>9071.4</v>
      </c>
      <c r="E23" s="58">
        <f t="shared" si="2"/>
        <v>9071.4</v>
      </c>
    </row>
    <row r="24" spans="1:5" s="22" customFormat="1" x14ac:dyDescent="0.3">
      <c r="A24" s="26" t="s">
        <v>4</v>
      </c>
      <c r="B24" s="27" t="s">
        <v>3</v>
      </c>
      <c r="C24" s="41">
        <v>5</v>
      </c>
      <c r="D24" s="34">
        <f t="shared" si="2"/>
        <v>5</v>
      </c>
      <c r="E24" s="34">
        <f t="shared" si="2"/>
        <v>5</v>
      </c>
    </row>
    <row r="25" spans="1:5" s="22" customFormat="1" ht="21.95" customHeight="1" x14ac:dyDescent="0.3">
      <c r="A25" s="26" t="s">
        <v>26</v>
      </c>
      <c r="B25" s="20" t="s">
        <v>27</v>
      </c>
      <c r="C25" s="34">
        <f>C23/C24/12*1000</f>
        <v>151190</v>
      </c>
      <c r="D25" s="34">
        <f t="shared" si="2"/>
        <v>151190</v>
      </c>
      <c r="E25" s="34">
        <f t="shared" si="2"/>
        <v>151190</v>
      </c>
    </row>
    <row r="26" spans="1:5" ht="25.5" x14ac:dyDescent="0.3">
      <c r="A26" s="5" t="s">
        <v>23</v>
      </c>
      <c r="B26" s="6" t="s">
        <v>2</v>
      </c>
      <c r="C26" s="58">
        <v>16293.1</v>
      </c>
      <c r="D26" s="58">
        <v>16293.1</v>
      </c>
      <c r="E26" s="58">
        <f t="shared" si="2"/>
        <v>16293.1</v>
      </c>
    </row>
    <row r="27" spans="1:5" x14ac:dyDescent="0.3">
      <c r="A27" s="9" t="s">
        <v>4</v>
      </c>
      <c r="B27" s="10" t="s">
        <v>3</v>
      </c>
      <c r="C27" s="41">
        <v>21.5</v>
      </c>
      <c r="D27" s="34">
        <f t="shared" si="2"/>
        <v>21.5</v>
      </c>
      <c r="E27" s="34">
        <f t="shared" si="2"/>
        <v>21.5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63151.550387596908</v>
      </c>
      <c r="D28" s="34">
        <f t="shared" si="2"/>
        <v>63151.550387596908</v>
      </c>
      <c r="E28" s="34">
        <f t="shared" si="2"/>
        <v>63151.550387596908</v>
      </c>
    </row>
    <row r="29" spans="1:5" ht="25.5" x14ac:dyDescent="0.3">
      <c r="A29" s="5" t="s">
        <v>5</v>
      </c>
      <c r="B29" s="6" t="s">
        <v>2</v>
      </c>
      <c r="C29" s="49">
        <f>C15*10.05%</f>
        <v>16230.5892</v>
      </c>
      <c r="D29" s="49">
        <f t="shared" ref="D29:E29" si="4">D15*10.05%</f>
        <v>16230.5892</v>
      </c>
      <c r="E29" s="49">
        <f t="shared" si="4"/>
        <v>16230.5892</v>
      </c>
    </row>
    <row r="30" spans="1:5" ht="36.75" x14ac:dyDescent="0.3">
      <c r="A30" s="11" t="s">
        <v>6</v>
      </c>
      <c r="B30" s="6" t="s">
        <v>2</v>
      </c>
      <c r="C30" s="49">
        <v>7038</v>
      </c>
      <c r="D30" s="49">
        <v>7038</v>
      </c>
      <c r="E30" s="58">
        <f t="shared" si="2"/>
        <v>7038</v>
      </c>
    </row>
    <row r="31" spans="1:5" ht="25.5" x14ac:dyDescent="0.3">
      <c r="A31" s="11" t="s">
        <v>7</v>
      </c>
      <c r="B31" s="6" t="s">
        <v>2</v>
      </c>
      <c r="C31" s="18">
        <v>800</v>
      </c>
      <c r="D31" s="18">
        <v>800</v>
      </c>
      <c r="E31" s="34">
        <f t="shared" si="2"/>
        <v>800</v>
      </c>
    </row>
    <row r="32" spans="1:5" ht="36.75" x14ac:dyDescent="0.3">
      <c r="A32" s="11" t="s">
        <v>8</v>
      </c>
      <c r="B32" s="6" t="s">
        <v>2</v>
      </c>
      <c r="C32" s="49">
        <v>208</v>
      </c>
      <c r="D32" s="49">
        <v>208</v>
      </c>
      <c r="E32" s="58">
        <f t="shared" si="2"/>
        <v>208</v>
      </c>
    </row>
    <row r="33" spans="1:5" ht="38.25" customHeight="1" x14ac:dyDescent="0.3">
      <c r="A33" s="11" t="s">
        <v>9</v>
      </c>
      <c r="B33" s="6" t="s">
        <v>2</v>
      </c>
      <c r="C33" s="49">
        <v>11659.3</v>
      </c>
      <c r="D33" s="49">
        <v>11659.3</v>
      </c>
      <c r="E33" s="58">
        <f t="shared" si="2"/>
        <v>11659.3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4" workbookViewId="0">
      <selection activeCell="D13" sqref="D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47.25" customHeight="1" x14ac:dyDescent="0.3">
      <c r="A4" s="86" t="s">
        <v>61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107</v>
      </c>
      <c r="D11" s="52">
        <f>C11</f>
        <v>107</v>
      </c>
      <c r="E11" s="52">
        <f>D11</f>
        <v>107</v>
      </c>
    </row>
    <row r="12" spans="1:7" ht="25.5" x14ac:dyDescent="0.3">
      <c r="A12" s="9" t="s">
        <v>24</v>
      </c>
      <c r="B12" s="6" t="s">
        <v>2</v>
      </c>
      <c r="C12" s="18">
        <f>(C13-C32)/C11</f>
        <v>1168.1609345794393</v>
      </c>
      <c r="D12" s="18">
        <f t="shared" ref="D12:E12" si="0">(D13-D32)/D11</f>
        <v>1168.1609345794393</v>
      </c>
      <c r="E12" s="18">
        <f t="shared" si="0"/>
        <v>1168.1609345794393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128093.22</v>
      </c>
      <c r="D13" s="49">
        <f t="shared" ref="D13:E13" si="1">D15+D29+D30+D33+D31+D32</f>
        <v>128093.22</v>
      </c>
      <c r="E13" s="49">
        <f t="shared" si="1"/>
        <v>128093.22</v>
      </c>
    </row>
    <row r="14" spans="1:7" x14ac:dyDescent="0.3">
      <c r="A14" s="7" t="s">
        <v>0</v>
      </c>
      <c r="B14" s="8"/>
      <c r="C14" s="18">
        <v>0</v>
      </c>
      <c r="D14" s="34">
        <f t="shared" ref="D14:E33" si="2">C14</f>
        <v>0</v>
      </c>
      <c r="E14" s="34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94440</v>
      </c>
      <c r="D15" s="49">
        <f t="shared" ref="D15:E15" si="3">D17+D20+D23+D26</f>
        <v>94440</v>
      </c>
      <c r="E15" s="49">
        <f t="shared" si="3"/>
        <v>94440</v>
      </c>
    </row>
    <row r="16" spans="1:7" x14ac:dyDescent="0.3">
      <c r="A16" s="7" t="s">
        <v>1</v>
      </c>
      <c r="B16" s="8"/>
      <c r="C16" s="18">
        <v>0</v>
      </c>
      <c r="D16" s="34">
        <f t="shared" si="2"/>
        <v>0</v>
      </c>
      <c r="E16" s="34">
        <f t="shared" si="2"/>
        <v>0</v>
      </c>
    </row>
    <row r="17" spans="1:5" s="22" customFormat="1" ht="25.5" x14ac:dyDescent="0.3">
      <c r="A17" s="19" t="s">
        <v>30</v>
      </c>
      <c r="B17" s="20" t="s">
        <v>2</v>
      </c>
      <c r="C17" s="58">
        <v>7240.1</v>
      </c>
      <c r="D17" s="58">
        <v>7240.1</v>
      </c>
      <c r="E17" s="58">
        <f t="shared" si="2"/>
        <v>7240.1</v>
      </c>
    </row>
    <row r="18" spans="1:5" s="22" customFormat="1" x14ac:dyDescent="0.3">
      <c r="A18" s="26" t="s">
        <v>4</v>
      </c>
      <c r="B18" s="27" t="s">
        <v>3</v>
      </c>
      <c r="C18" s="41">
        <v>3</v>
      </c>
      <c r="D18" s="34">
        <f t="shared" si="2"/>
        <v>3</v>
      </c>
      <c r="E18" s="34">
        <f t="shared" si="2"/>
        <v>3</v>
      </c>
    </row>
    <row r="19" spans="1:5" s="22" customFormat="1" ht="21.95" customHeight="1" x14ac:dyDescent="0.3">
      <c r="A19" s="26" t="s">
        <v>26</v>
      </c>
      <c r="B19" s="20" t="s">
        <v>27</v>
      </c>
      <c r="C19" s="34">
        <f>C17/C18/12*1000+200</f>
        <v>201313.88888888891</v>
      </c>
      <c r="D19" s="34">
        <f t="shared" si="2"/>
        <v>201313.88888888891</v>
      </c>
      <c r="E19" s="34">
        <f t="shared" si="2"/>
        <v>201313.88888888891</v>
      </c>
    </row>
    <row r="20" spans="1:5" s="22" customFormat="1" ht="25.5" x14ac:dyDescent="0.3">
      <c r="A20" s="19" t="s">
        <v>31</v>
      </c>
      <c r="B20" s="20" t="s">
        <v>2</v>
      </c>
      <c r="C20" s="58">
        <v>66354.7</v>
      </c>
      <c r="D20" s="58">
        <v>66354.7</v>
      </c>
      <c r="E20" s="58">
        <f t="shared" si="2"/>
        <v>66354.7</v>
      </c>
    </row>
    <row r="21" spans="1:5" s="22" customFormat="1" x14ac:dyDescent="0.3">
      <c r="A21" s="26" t="s">
        <v>4</v>
      </c>
      <c r="B21" s="27" t="s">
        <v>3</v>
      </c>
      <c r="C21" s="41">
        <v>22.8</v>
      </c>
      <c r="D21" s="34">
        <f t="shared" si="2"/>
        <v>22.8</v>
      </c>
      <c r="E21" s="34">
        <f t="shared" si="2"/>
        <v>22.8</v>
      </c>
    </row>
    <row r="22" spans="1:5" ht="21.95" customHeight="1" x14ac:dyDescent="0.3">
      <c r="A22" s="9" t="s">
        <v>26</v>
      </c>
      <c r="B22" s="6" t="s">
        <v>27</v>
      </c>
      <c r="C22" s="34">
        <f>C20/12/C21*1000</f>
        <v>242524.48830409354</v>
      </c>
      <c r="D22" s="34">
        <f t="shared" si="2"/>
        <v>242524.48830409354</v>
      </c>
      <c r="E22" s="34">
        <f t="shared" si="2"/>
        <v>242524.48830409354</v>
      </c>
    </row>
    <row r="23" spans="1:5" ht="39" x14ac:dyDescent="0.3">
      <c r="A23" s="11" t="s">
        <v>37</v>
      </c>
      <c r="B23" s="54" t="s">
        <v>2</v>
      </c>
      <c r="C23" s="58">
        <v>7102.9</v>
      </c>
      <c r="D23" s="58">
        <v>7102.9</v>
      </c>
      <c r="E23" s="58">
        <f t="shared" si="2"/>
        <v>7102.9</v>
      </c>
    </row>
    <row r="24" spans="1:5" x14ac:dyDescent="0.3">
      <c r="A24" s="9" t="s">
        <v>4</v>
      </c>
      <c r="B24" s="10" t="s">
        <v>3</v>
      </c>
      <c r="C24" s="41">
        <v>5</v>
      </c>
      <c r="D24" s="34">
        <f t="shared" si="2"/>
        <v>5</v>
      </c>
      <c r="E24" s="34">
        <f t="shared" si="2"/>
        <v>5</v>
      </c>
    </row>
    <row r="25" spans="1:5" ht="21.95" customHeight="1" x14ac:dyDescent="0.3">
      <c r="A25" s="9" t="s">
        <v>26</v>
      </c>
      <c r="B25" s="6" t="s">
        <v>27</v>
      </c>
      <c r="C25" s="34">
        <f>C23/C24/12*1000</f>
        <v>118381.66666666666</v>
      </c>
      <c r="D25" s="34">
        <f t="shared" si="2"/>
        <v>118381.66666666666</v>
      </c>
      <c r="E25" s="34">
        <f t="shared" si="2"/>
        <v>118381.66666666666</v>
      </c>
    </row>
    <row r="26" spans="1:5" ht="25.5" x14ac:dyDescent="0.3">
      <c r="A26" s="5" t="s">
        <v>23</v>
      </c>
      <c r="B26" s="54" t="s">
        <v>2</v>
      </c>
      <c r="C26" s="58">
        <v>13742.3</v>
      </c>
      <c r="D26" s="58">
        <v>13742.3</v>
      </c>
      <c r="E26" s="58">
        <f t="shared" si="2"/>
        <v>13742.3</v>
      </c>
    </row>
    <row r="27" spans="1:5" x14ac:dyDescent="0.3">
      <c r="A27" s="9" t="s">
        <v>4</v>
      </c>
      <c r="B27" s="10" t="s">
        <v>3</v>
      </c>
      <c r="C27" s="41">
        <v>18.5</v>
      </c>
      <c r="D27" s="34">
        <f t="shared" si="2"/>
        <v>18.5</v>
      </c>
      <c r="E27" s="34">
        <f t="shared" si="2"/>
        <v>18.5</v>
      </c>
    </row>
    <row r="28" spans="1:5" ht="21.95" customHeight="1" x14ac:dyDescent="0.3">
      <c r="A28" s="9" t="s">
        <v>26</v>
      </c>
      <c r="B28" s="6" t="s">
        <v>27</v>
      </c>
      <c r="C28" s="34">
        <f>C26/12/C27*1000</f>
        <v>61902.252252252249</v>
      </c>
      <c r="D28" s="34">
        <f t="shared" si="2"/>
        <v>61902.252252252249</v>
      </c>
      <c r="E28" s="34">
        <f t="shared" si="2"/>
        <v>61902.252252252249</v>
      </c>
    </row>
    <row r="29" spans="1:5" ht="25.5" x14ac:dyDescent="0.3">
      <c r="A29" s="5" t="s">
        <v>5</v>
      </c>
      <c r="B29" s="6" t="s">
        <v>2</v>
      </c>
      <c r="C29" s="49">
        <f>C15*10.05%</f>
        <v>9491.2200000000012</v>
      </c>
      <c r="D29" s="49">
        <f t="shared" ref="D29:E29" si="4">D15*10.05%</f>
        <v>9491.2200000000012</v>
      </c>
      <c r="E29" s="49">
        <f t="shared" si="4"/>
        <v>9491.2200000000012</v>
      </c>
    </row>
    <row r="30" spans="1:5" ht="36.75" x14ac:dyDescent="0.3">
      <c r="A30" s="11" t="s">
        <v>6</v>
      </c>
      <c r="B30" s="6" t="s">
        <v>2</v>
      </c>
      <c r="C30" s="49">
        <v>8172</v>
      </c>
      <c r="D30" s="49">
        <v>8172</v>
      </c>
      <c r="E30" s="34">
        <f t="shared" si="2"/>
        <v>8172</v>
      </c>
    </row>
    <row r="31" spans="1:5" ht="25.5" x14ac:dyDescent="0.3">
      <c r="A31" s="11" t="s">
        <v>7</v>
      </c>
      <c r="B31" s="6" t="s">
        <v>2</v>
      </c>
      <c r="C31" s="49">
        <v>2199</v>
      </c>
      <c r="D31" s="49">
        <v>2199</v>
      </c>
      <c r="E31" s="58">
        <f t="shared" si="2"/>
        <v>2199</v>
      </c>
    </row>
    <row r="32" spans="1:5" ht="36.75" x14ac:dyDescent="0.3">
      <c r="A32" s="11" t="s">
        <v>8</v>
      </c>
      <c r="B32" s="6" t="s">
        <v>2</v>
      </c>
      <c r="C32" s="49">
        <v>3100</v>
      </c>
      <c r="D32" s="49">
        <v>3100</v>
      </c>
      <c r="E32" s="58">
        <f t="shared" si="2"/>
        <v>3100</v>
      </c>
    </row>
    <row r="33" spans="1:5" ht="38.25" customHeight="1" x14ac:dyDescent="0.3">
      <c r="A33" s="11" t="s">
        <v>9</v>
      </c>
      <c r="B33" s="6" t="s">
        <v>2</v>
      </c>
      <c r="C33" s="64">
        <v>10691</v>
      </c>
      <c r="D33" s="64">
        <v>10691</v>
      </c>
      <c r="E33" s="58">
        <f t="shared" si="2"/>
        <v>10691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10" sqref="E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7" customWidth="1"/>
    <col min="5" max="5" width="12" style="42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1" customHeight="1" x14ac:dyDescent="0.3">
      <c r="A4" s="86" t="s">
        <v>60</v>
      </c>
      <c r="B4" s="86"/>
      <c r="C4" s="86"/>
      <c r="D4" s="86"/>
      <c r="E4" s="86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72" t="s">
        <v>19</v>
      </c>
      <c r="D10" s="72" t="s">
        <v>20</v>
      </c>
      <c r="E10" s="73" t="s">
        <v>14</v>
      </c>
    </row>
    <row r="11" spans="1:7" x14ac:dyDescent="0.3">
      <c r="A11" s="5" t="s">
        <v>21</v>
      </c>
      <c r="B11" s="6" t="s">
        <v>10</v>
      </c>
      <c r="C11" s="52">
        <v>101</v>
      </c>
      <c r="D11" s="52">
        <f>C11</f>
        <v>101</v>
      </c>
      <c r="E11" s="52">
        <f>D11</f>
        <v>101</v>
      </c>
    </row>
    <row r="12" spans="1:7" ht="25.5" x14ac:dyDescent="0.3">
      <c r="A12" s="9" t="s">
        <v>24</v>
      </c>
      <c r="B12" s="6" t="s">
        <v>2</v>
      </c>
      <c r="C12" s="18">
        <f>(C13-C32)/C11</f>
        <v>1543.3529084158417</v>
      </c>
      <c r="D12" s="18">
        <f t="shared" ref="D12:E12" si="0">(D13-D32)/D11</f>
        <v>1543.3529084158417</v>
      </c>
      <c r="E12" s="18">
        <f t="shared" si="0"/>
        <v>1543.3529084158417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159786.64375000002</v>
      </c>
      <c r="D13" s="49">
        <f t="shared" ref="D13:E13" si="1">D15+D29+D30+D33+D31+D32</f>
        <v>159786.64375000002</v>
      </c>
      <c r="E13" s="49">
        <f t="shared" si="1"/>
        <v>159786.64375000002</v>
      </c>
    </row>
    <row r="14" spans="1:7" x14ac:dyDescent="0.3">
      <c r="A14" s="7" t="s">
        <v>0</v>
      </c>
      <c r="B14" s="8"/>
      <c r="C14" s="18">
        <v>0</v>
      </c>
      <c r="D14" s="34">
        <f t="shared" ref="D14:E33" si="2">C14</f>
        <v>0</v>
      </c>
      <c r="E14" s="34">
        <f t="shared" si="2"/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126787.50000000001</v>
      </c>
      <c r="D15" s="49">
        <f t="shared" ref="D15:E15" si="3">D17+D20+D23+D26</f>
        <v>126787.50000000001</v>
      </c>
      <c r="E15" s="49">
        <f t="shared" si="3"/>
        <v>126787.50000000001</v>
      </c>
    </row>
    <row r="16" spans="1:7" x14ac:dyDescent="0.3">
      <c r="A16" s="7" t="s">
        <v>1</v>
      </c>
      <c r="B16" s="8"/>
      <c r="C16" s="18">
        <v>0</v>
      </c>
      <c r="D16" s="34">
        <f t="shared" si="2"/>
        <v>0</v>
      </c>
      <c r="E16" s="34">
        <f t="shared" si="2"/>
        <v>0</v>
      </c>
    </row>
    <row r="17" spans="1:7" s="22" customFormat="1" ht="25.5" x14ac:dyDescent="0.3">
      <c r="A17" s="19" t="s">
        <v>30</v>
      </c>
      <c r="B17" s="20" t="s">
        <v>2</v>
      </c>
      <c r="C17" s="58">
        <v>8827.2999999999993</v>
      </c>
      <c r="D17" s="58">
        <v>8827.2999999999993</v>
      </c>
      <c r="E17" s="58">
        <f t="shared" si="2"/>
        <v>8827.2999999999993</v>
      </c>
    </row>
    <row r="18" spans="1:7" s="22" customFormat="1" x14ac:dyDescent="0.3">
      <c r="A18" s="26" t="s">
        <v>4</v>
      </c>
      <c r="B18" s="27" t="s">
        <v>3</v>
      </c>
      <c r="C18" s="41">
        <v>4</v>
      </c>
      <c r="D18" s="34">
        <f t="shared" si="2"/>
        <v>4</v>
      </c>
      <c r="E18" s="34">
        <f t="shared" si="2"/>
        <v>4</v>
      </c>
    </row>
    <row r="19" spans="1:7" s="22" customFormat="1" ht="21.95" customHeight="1" x14ac:dyDescent="0.3">
      <c r="A19" s="26" t="s">
        <v>26</v>
      </c>
      <c r="B19" s="20" t="s">
        <v>27</v>
      </c>
      <c r="C19" s="34">
        <f>C17/C18/12*1000+200</f>
        <v>184102.08333333331</v>
      </c>
      <c r="D19" s="34">
        <f t="shared" si="2"/>
        <v>184102.08333333331</v>
      </c>
      <c r="E19" s="34">
        <f t="shared" si="2"/>
        <v>184102.08333333331</v>
      </c>
    </row>
    <row r="20" spans="1:7" s="22" customFormat="1" ht="25.5" x14ac:dyDescent="0.3">
      <c r="A20" s="19" t="s">
        <v>31</v>
      </c>
      <c r="B20" s="20" t="s">
        <v>2</v>
      </c>
      <c r="C20" s="58">
        <v>99182.6</v>
      </c>
      <c r="D20" s="58">
        <v>99182.6</v>
      </c>
      <c r="E20" s="58">
        <f t="shared" si="2"/>
        <v>99182.6</v>
      </c>
    </row>
    <row r="21" spans="1:7" x14ac:dyDescent="0.3">
      <c r="A21" s="9" t="s">
        <v>4</v>
      </c>
      <c r="B21" s="10" t="s">
        <v>3</v>
      </c>
      <c r="C21" s="41">
        <v>34.1</v>
      </c>
      <c r="D21" s="34">
        <f t="shared" si="2"/>
        <v>34.1</v>
      </c>
      <c r="E21" s="34">
        <f t="shared" si="2"/>
        <v>34.1</v>
      </c>
    </row>
    <row r="22" spans="1:7" ht="21.95" customHeight="1" x14ac:dyDescent="0.3">
      <c r="A22" s="9" t="s">
        <v>26</v>
      </c>
      <c r="B22" s="6" t="s">
        <v>27</v>
      </c>
      <c r="C22" s="34">
        <f>C20/12/C21*1000</f>
        <v>242381.72043010753</v>
      </c>
      <c r="D22" s="34">
        <f t="shared" si="2"/>
        <v>242381.72043010753</v>
      </c>
      <c r="E22" s="34">
        <f t="shared" si="2"/>
        <v>242381.72043010753</v>
      </c>
    </row>
    <row r="23" spans="1:7" ht="39" x14ac:dyDescent="0.3">
      <c r="A23" s="11" t="s">
        <v>37</v>
      </c>
      <c r="B23" s="6" t="s">
        <v>2</v>
      </c>
      <c r="C23" s="58">
        <v>5203.5</v>
      </c>
      <c r="D23" s="58">
        <v>5203.5</v>
      </c>
      <c r="E23" s="58">
        <f t="shared" si="2"/>
        <v>5203.5</v>
      </c>
    </row>
    <row r="24" spans="1:7" x14ac:dyDescent="0.3">
      <c r="A24" s="9" t="s">
        <v>4</v>
      </c>
      <c r="B24" s="10" t="s">
        <v>3</v>
      </c>
      <c r="C24" s="41">
        <v>3</v>
      </c>
      <c r="D24" s="34">
        <f t="shared" si="2"/>
        <v>3</v>
      </c>
      <c r="E24" s="34">
        <f t="shared" si="2"/>
        <v>3</v>
      </c>
    </row>
    <row r="25" spans="1:7" ht="21.95" customHeight="1" x14ac:dyDescent="0.3">
      <c r="A25" s="9" t="s">
        <v>26</v>
      </c>
      <c r="B25" s="6" t="s">
        <v>27</v>
      </c>
      <c r="C25" s="34">
        <f>C23/C24/12*1000</f>
        <v>144541.66666666666</v>
      </c>
      <c r="D25" s="34">
        <f t="shared" si="2"/>
        <v>144541.66666666666</v>
      </c>
      <c r="E25" s="34">
        <f t="shared" si="2"/>
        <v>144541.66666666666</v>
      </c>
    </row>
    <row r="26" spans="1:7" ht="25.5" x14ac:dyDescent="0.3">
      <c r="A26" s="5" t="s">
        <v>23</v>
      </c>
      <c r="B26" s="54" t="s">
        <v>2</v>
      </c>
      <c r="C26" s="58">
        <v>13574.1</v>
      </c>
      <c r="D26" s="58">
        <v>13574.1</v>
      </c>
      <c r="E26" s="58">
        <f t="shared" si="2"/>
        <v>13574.1</v>
      </c>
    </row>
    <row r="27" spans="1:7" x14ac:dyDescent="0.3">
      <c r="A27" s="9" t="s">
        <v>4</v>
      </c>
      <c r="B27" s="10" t="s">
        <v>3</v>
      </c>
      <c r="C27" s="41">
        <v>17.5</v>
      </c>
      <c r="D27" s="34">
        <f t="shared" si="2"/>
        <v>17.5</v>
      </c>
      <c r="E27" s="34">
        <f t="shared" si="2"/>
        <v>17.5</v>
      </c>
    </row>
    <row r="28" spans="1:7" ht="21.95" customHeight="1" x14ac:dyDescent="0.3">
      <c r="A28" s="9" t="s">
        <v>26</v>
      </c>
      <c r="B28" s="6" t="s">
        <v>27</v>
      </c>
      <c r="C28" s="34">
        <f>C26/12/C27*1000</f>
        <v>64638.571428571428</v>
      </c>
      <c r="D28" s="34">
        <f t="shared" si="2"/>
        <v>64638.571428571428</v>
      </c>
      <c r="E28" s="34">
        <f t="shared" si="2"/>
        <v>64638.571428571428</v>
      </c>
    </row>
    <row r="29" spans="1:7" ht="25.5" x14ac:dyDescent="0.3">
      <c r="A29" s="5" t="s">
        <v>5</v>
      </c>
      <c r="B29" s="6" t="s">
        <v>2</v>
      </c>
      <c r="C29" s="49">
        <f>C15*10.05%</f>
        <v>12742.143750000003</v>
      </c>
      <c r="D29" s="49">
        <f t="shared" ref="D29:E29" si="4">D15*10.05%</f>
        <v>12742.143750000003</v>
      </c>
      <c r="E29" s="49">
        <f t="shared" si="4"/>
        <v>12742.143750000003</v>
      </c>
      <c r="G29" s="2" t="s">
        <v>33</v>
      </c>
    </row>
    <row r="30" spans="1:7" ht="36.75" x14ac:dyDescent="0.3">
      <c r="A30" s="11" t="s">
        <v>6</v>
      </c>
      <c r="B30" s="6" t="s">
        <v>2</v>
      </c>
      <c r="C30" s="49">
        <v>5730</v>
      </c>
      <c r="D30" s="49">
        <v>5730</v>
      </c>
      <c r="E30" s="58">
        <f t="shared" si="2"/>
        <v>5730</v>
      </c>
    </row>
    <row r="31" spans="1:7" ht="25.5" x14ac:dyDescent="0.3">
      <c r="A31" s="11" t="s">
        <v>7</v>
      </c>
      <c r="B31" s="6" t="s">
        <v>2</v>
      </c>
      <c r="C31" s="18">
        <v>700</v>
      </c>
      <c r="D31" s="18">
        <v>700</v>
      </c>
      <c r="E31" s="34">
        <f t="shared" si="2"/>
        <v>700</v>
      </c>
    </row>
    <row r="32" spans="1:7" ht="36.75" x14ac:dyDescent="0.3">
      <c r="A32" s="11" t="s">
        <v>8</v>
      </c>
      <c r="B32" s="6" t="s">
        <v>2</v>
      </c>
      <c r="C32" s="49">
        <v>3908</v>
      </c>
      <c r="D32" s="49">
        <v>3908</v>
      </c>
      <c r="E32" s="34">
        <f t="shared" si="2"/>
        <v>3908</v>
      </c>
    </row>
    <row r="33" spans="1:6" ht="38.25" customHeight="1" x14ac:dyDescent="0.3">
      <c r="A33" s="11" t="s">
        <v>9</v>
      </c>
      <c r="B33" s="6" t="s">
        <v>2</v>
      </c>
      <c r="C33" s="49">
        <v>9919</v>
      </c>
      <c r="D33" s="49">
        <v>9919</v>
      </c>
      <c r="E33" s="58">
        <f t="shared" si="2"/>
        <v>9919</v>
      </c>
      <c r="F33" s="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F12" sqref="F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80" t="s">
        <v>15</v>
      </c>
      <c r="B1" s="80"/>
      <c r="C1" s="80"/>
      <c r="D1" s="80"/>
      <c r="E1" s="80"/>
    </row>
    <row r="2" spans="1:7" x14ac:dyDescent="0.3">
      <c r="A2" s="80" t="s">
        <v>66</v>
      </c>
      <c r="B2" s="80"/>
      <c r="C2" s="80"/>
      <c r="D2" s="80"/>
      <c r="E2" s="80"/>
    </row>
    <row r="3" spans="1:7" x14ac:dyDescent="0.3">
      <c r="A3" s="1"/>
    </row>
    <row r="4" spans="1:7" ht="50.25" customHeight="1" x14ac:dyDescent="0.3">
      <c r="A4" s="87" t="s">
        <v>59</v>
      </c>
      <c r="B4" s="87"/>
      <c r="C4" s="87"/>
      <c r="D4" s="87"/>
      <c r="E4" s="87"/>
      <c r="F4" s="71"/>
    </row>
    <row r="5" spans="1:7" ht="15.75" customHeight="1" x14ac:dyDescent="0.3">
      <c r="A5" s="82" t="s">
        <v>16</v>
      </c>
      <c r="B5" s="82"/>
      <c r="C5" s="82"/>
      <c r="D5" s="82"/>
      <c r="E5" s="82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3" t="s">
        <v>28</v>
      </c>
      <c r="B9" s="84" t="s">
        <v>18</v>
      </c>
      <c r="C9" s="85" t="s">
        <v>41</v>
      </c>
      <c r="D9" s="85"/>
      <c r="E9" s="85"/>
    </row>
    <row r="10" spans="1:7" ht="40.5" x14ac:dyDescent="0.3">
      <c r="A10" s="83"/>
      <c r="B10" s="84"/>
      <c r="C10" s="32" t="s">
        <v>19</v>
      </c>
      <c r="D10" s="32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2">
        <v>74</v>
      </c>
      <c r="D11" s="52">
        <f>C11</f>
        <v>74</v>
      </c>
      <c r="E11" s="52">
        <f>D11</f>
        <v>74</v>
      </c>
    </row>
    <row r="12" spans="1:7" ht="25.5" x14ac:dyDescent="0.3">
      <c r="A12" s="9" t="s">
        <v>24</v>
      </c>
      <c r="B12" s="6" t="s">
        <v>2</v>
      </c>
      <c r="C12" s="18">
        <f>(C13-C32)/C11</f>
        <v>1488.4208709459458</v>
      </c>
      <c r="D12" s="18">
        <f t="shared" ref="D12:E12" si="0">(D13-D32)/D11</f>
        <v>1488.4208709459458</v>
      </c>
      <c r="E12" s="18">
        <f t="shared" si="0"/>
        <v>1488.4208709459458</v>
      </c>
    </row>
    <row r="13" spans="1:7" ht="25.5" x14ac:dyDescent="0.3">
      <c r="A13" s="5" t="s">
        <v>11</v>
      </c>
      <c r="B13" s="6" t="s">
        <v>2</v>
      </c>
      <c r="C13" s="49">
        <f>C15+C29+C30+C33+C31+C32</f>
        <v>110351.14444999999</v>
      </c>
      <c r="D13" s="49">
        <f t="shared" ref="D13:E13" si="1">D15+D29+D30+D33+D31+D32</f>
        <v>110351.14444999999</v>
      </c>
      <c r="E13" s="49">
        <f t="shared" si="1"/>
        <v>110351.14444999999</v>
      </c>
    </row>
    <row r="14" spans="1:7" x14ac:dyDescent="0.3">
      <c r="A14" s="7" t="s">
        <v>0</v>
      </c>
      <c r="B14" s="8"/>
      <c r="C14" s="18"/>
      <c r="D14" s="18">
        <f t="shared" ref="D14:D28" si="2">C14</f>
        <v>0</v>
      </c>
      <c r="E14" s="18">
        <f t="shared" ref="E14" si="3">D14</f>
        <v>0</v>
      </c>
      <c r="G14" s="17"/>
    </row>
    <row r="15" spans="1:7" ht="25.5" x14ac:dyDescent="0.3">
      <c r="A15" s="5" t="s">
        <v>12</v>
      </c>
      <c r="B15" s="6" t="s">
        <v>2</v>
      </c>
      <c r="C15" s="49">
        <f>C17+C20+C23+C26</f>
        <v>86708.9</v>
      </c>
      <c r="D15" s="49">
        <f t="shared" ref="D15:E15" si="4">D17+D20+D23+D26</f>
        <v>86708.9</v>
      </c>
      <c r="E15" s="49">
        <f t="shared" si="4"/>
        <v>86708.9</v>
      </c>
    </row>
    <row r="16" spans="1:7" x14ac:dyDescent="0.3">
      <c r="A16" s="7" t="s">
        <v>1</v>
      </c>
      <c r="B16" s="8"/>
      <c r="C16" s="18"/>
      <c r="D16" s="18">
        <f t="shared" si="2"/>
        <v>0</v>
      </c>
      <c r="E16" s="18">
        <f t="shared" ref="E16" si="5">D16</f>
        <v>0</v>
      </c>
    </row>
    <row r="17" spans="1:5" s="22" customFormat="1" ht="25.5" x14ac:dyDescent="0.3">
      <c r="A17" s="19" t="s">
        <v>30</v>
      </c>
      <c r="B17" s="56" t="s">
        <v>2</v>
      </c>
      <c r="C17" s="57">
        <v>7032.1</v>
      </c>
      <c r="D17" s="57">
        <v>7032.1</v>
      </c>
      <c r="E17" s="49">
        <f t="shared" ref="E17" si="6">D17</f>
        <v>7032.1</v>
      </c>
    </row>
    <row r="18" spans="1:5" s="22" customFormat="1" x14ac:dyDescent="0.3">
      <c r="A18" s="26" t="s">
        <v>4</v>
      </c>
      <c r="B18" s="27" t="s">
        <v>3</v>
      </c>
      <c r="C18" s="44">
        <v>3</v>
      </c>
      <c r="D18" s="18">
        <f t="shared" si="2"/>
        <v>3</v>
      </c>
      <c r="E18" s="18">
        <f t="shared" ref="E18:E19" si="7">D18</f>
        <v>3</v>
      </c>
    </row>
    <row r="19" spans="1:5" s="22" customFormat="1" ht="21.95" customHeight="1" x14ac:dyDescent="0.3">
      <c r="A19" s="26" t="s">
        <v>26</v>
      </c>
      <c r="B19" s="20" t="s">
        <v>27</v>
      </c>
      <c r="C19" s="43">
        <f>C17/12/C18*1000</f>
        <v>195336.11111111109</v>
      </c>
      <c r="D19" s="43">
        <f>D17/3/D18*1000</f>
        <v>781344.44444444438</v>
      </c>
      <c r="E19" s="18">
        <f t="shared" si="7"/>
        <v>781344.44444444438</v>
      </c>
    </row>
    <row r="20" spans="1:5" s="22" customFormat="1" ht="25.5" x14ac:dyDescent="0.3">
      <c r="A20" s="19" t="s">
        <v>31</v>
      </c>
      <c r="B20" s="56" t="s">
        <v>2</v>
      </c>
      <c r="C20" s="57">
        <v>61501.5</v>
      </c>
      <c r="D20" s="57">
        <v>61501.5</v>
      </c>
      <c r="E20" s="49">
        <f t="shared" ref="E20" si="8">D20</f>
        <v>61501.5</v>
      </c>
    </row>
    <row r="21" spans="1:5" s="22" customFormat="1" x14ac:dyDescent="0.3">
      <c r="A21" s="26" t="s">
        <v>4</v>
      </c>
      <c r="B21" s="27" t="s">
        <v>3</v>
      </c>
      <c r="C21" s="44">
        <v>21.33</v>
      </c>
      <c r="D21" s="18">
        <f t="shared" si="2"/>
        <v>21.33</v>
      </c>
      <c r="E21" s="18">
        <f t="shared" ref="E21" si="9">D21</f>
        <v>21.33</v>
      </c>
    </row>
    <row r="22" spans="1:5" ht="21.95" customHeight="1" x14ac:dyDescent="0.3">
      <c r="A22" s="9" t="s">
        <v>26</v>
      </c>
      <c r="B22" s="6" t="s">
        <v>27</v>
      </c>
      <c r="C22" s="43">
        <f>C20/12/C21*1000</f>
        <v>240277.77777777781</v>
      </c>
      <c r="D22" s="18">
        <f t="shared" si="2"/>
        <v>240277.77777777781</v>
      </c>
      <c r="E22" s="18">
        <f t="shared" ref="E22" si="10">D22</f>
        <v>240277.77777777781</v>
      </c>
    </row>
    <row r="23" spans="1:5" ht="39" x14ac:dyDescent="0.3">
      <c r="A23" s="11" t="s">
        <v>37</v>
      </c>
      <c r="B23" s="54" t="s">
        <v>2</v>
      </c>
      <c r="C23" s="57">
        <v>4782.8999999999996</v>
      </c>
      <c r="D23" s="57">
        <v>4782.8999999999996</v>
      </c>
      <c r="E23" s="49">
        <f t="shared" ref="E23" si="11">D23</f>
        <v>4782.8999999999996</v>
      </c>
    </row>
    <row r="24" spans="1:5" x14ac:dyDescent="0.3">
      <c r="A24" s="9" t="s">
        <v>4</v>
      </c>
      <c r="B24" s="10" t="s">
        <v>3</v>
      </c>
      <c r="C24" s="44">
        <v>2.5</v>
      </c>
      <c r="D24" s="18">
        <f t="shared" si="2"/>
        <v>2.5</v>
      </c>
      <c r="E24" s="18">
        <f t="shared" ref="E24:E25" si="12">D24</f>
        <v>2.5</v>
      </c>
    </row>
    <row r="25" spans="1:5" ht="21.95" customHeight="1" x14ac:dyDescent="0.3">
      <c r="A25" s="9" t="s">
        <v>26</v>
      </c>
      <c r="B25" s="6" t="s">
        <v>27</v>
      </c>
      <c r="C25" s="43">
        <f>C23/12/C24*1000</f>
        <v>159430</v>
      </c>
      <c r="D25" s="18">
        <f t="shared" ref="D25" si="13">C25</f>
        <v>159430</v>
      </c>
      <c r="E25" s="18">
        <f t="shared" si="12"/>
        <v>159430</v>
      </c>
    </row>
    <row r="26" spans="1:5" ht="25.5" x14ac:dyDescent="0.3">
      <c r="A26" s="5" t="s">
        <v>23</v>
      </c>
      <c r="B26" s="54" t="s">
        <v>2</v>
      </c>
      <c r="C26" s="57">
        <v>13392.4</v>
      </c>
      <c r="D26" s="57">
        <v>13392.4</v>
      </c>
      <c r="E26" s="49">
        <f t="shared" ref="E26" si="14">D26</f>
        <v>13392.4</v>
      </c>
    </row>
    <row r="27" spans="1:5" x14ac:dyDescent="0.3">
      <c r="A27" s="9" t="s">
        <v>4</v>
      </c>
      <c r="B27" s="10" t="s">
        <v>3</v>
      </c>
      <c r="C27" s="44">
        <v>18</v>
      </c>
      <c r="D27" s="18">
        <f t="shared" si="2"/>
        <v>18</v>
      </c>
      <c r="E27" s="18">
        <f t="shared" ref="E27" si="15">D27</f>
        <v>18</v>
      </c>
    </row>
    <row r="28" spans="1:5" ht="21.95" customHeight="1" x14ac:dyDescent="0.3">
      <c r="A28" s="9" t="s">
        <v>26</v>
      </c>
      <c r="B28" s="6" t="s">
        <v>27</v>
      </c>
      <c r="C28" s="43">
        <f>C26/12/C27*1000</f>
        <v>62001.851851851854</v>
      </c>
      <c r="D28" s="18">
        <f t="shared" si="2"/>
        <v>62001.851851851854</v>
      </c>
      <c r="E28" s="18">
        <f t="shared" ref="E28" si="16">D28</f>
        <v>62001.851851851854</v>
      </c>
    </row>
    <row r="29" spans="1:5" ht="25.5" x14ac:dyDescent="0.3">
      <c r="A29" s="5" t="s">
        <v>5</v>
      </c>
      <c r="B29" s="6" t="s">
        <v>2</v>
      </c>
      <c r="C29" s="49">
        <f>C15*10.05%</f>
        <v>8714.2444500000001</v>
      </c>
      <c r="D29" s="49">
        <f t="shared" ref="D29:E29" si="17">D15*10.05%</f>
        <v>8714.2444500000001</v>
      </c>
      <c r="E29" s="49">
        <f t="shared" si="17"/>
        <v>8714.2444500000001</v>
      </c>
    </row>
    <row r="30" spans="1:5" ht="36.75" x14ac:dyDescent="0.3">
      <c r="A30" s="11" t="s">
        <v>6</v>
      </c>
      <c r="B30" s="6" t="s">
        <v>2</v>
      </c>
      <c r="C30" s="49">
        <v>6325</v>
      </c>
      <c r="D30" s="49">
        <v>6325</v>
      </c>
      <c r="E30" s="49">
        <f t="shared" ref="E30" si="18">D30</f>
        <v>6325</v>
      </c>
    </row>
    <row r="31" spans="1:5" ht="25.5" x14ac:dyDescent="0.3">
      <c r="A31" s="11" t="s">
        <v>7</v>
      </c>
      <c r="B31" s="6" t="s">
        <v>2</v>
      </c>
      <c r="C31" s="18">
        <v>700</v>
      </c>
      <c r="D31" s="18">
        <v>700</v>
      </c>
      <c r="E31" s="18">
        <f t="shared" ref="E31" si="19">D31</f>
        <v>700</v>
      </c>
    </row>
    <row r="32" spans="1:5" ht="36.75" x14ac:dyDescent="0.3">
      <c r="A32" s="11" t="s">
        <v>8</v>
      </c>
      <c r="B32" s="6" t="s">
        <v>2</v>
      </c>
      <c r="C32" s="49">
        <v>208</v>
      </c>
      <c r="D32" s="49">
        <v>208</v>
      </c>
      <c r="E32" s="49">
        <f t="shared" ref="E32" si="20">D32</f>
        <v>208</v>
      </c>
    </row>
    <row r="33" spans="1:5" ht="38.25" customHeight="1" x14ac:dyDescent="0.3">
      <c r="A33" s="11" t="s">
        <v>9</v>
      </c>
      <c r="B33" s="6" t="s">
        <v>2</v>
      </c>
      <c r="C33" s="49">
        <v>7695</v>
      </c>
      <c r="D33" s="49">
        <v>7695</v>
      </c>
      <c r="E33" s="49">
        <f t="shared" ref="E33" si="21">D33</f>
        <v>7695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СВОД 2021 ГОД</vt:lpstr>
      <vt:lpstr>СШ №1</vt:lpstr>
      <vt:lpstr>СШ №2</vt:lpstr>
      <vt:lpstr>Казгородокска СШ </vt:lpstr>
      <vt:lpstr>Макинская СШ</vt:lpstr>
      <vt:lpstr>Донская СШ</vt:lpstr>
      <vt:lpstr>Амангельдинская СШ</vt:lpstr>
      <vt:lpstr>Невская СШ</vt:lpstr>
      <vt:lpstr>Кудку агашСШ</vt:lpstr>
      <vt:lpstr>Саулинская СШ</vt:lpstr>
      <vt:lpstr>Енбекшильдерская СШ</vt:lpstr>
      <vt:lpstr>Буландинская СШ</vt:lpstr>
      <vt:lpstr>2020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2022-01-19T04:26:47Z</dcterms:modified>
</cp:coreProperties>
</file>